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745" windowHeight="6330" tabRatio="536" firstSheet="3" activeTab="3"/>
  </bookViews>
  <sheets>
    <sheet name="精算書" sheetId="1" state="hidden" r:id="rId1"/>
    <sheet name="精算書 (2)" sheetId="2" state="hidden" r:id="rId2"/>
    <sheet name="精算書 (記入例)" sheetId="3" state="hidden" r:id="rId3"/>
    <sheet name="事故速報" sheetId="4" r:id="rId4"/>
  </sheets>
  <externalReferences>
    <externalReference r:id="rId7"/>
  </externalReferences>
  <definedNames>
    <definedName name="_xlnm.Print_Area" localSheetId="3">'事故速報'!$A$1:$H$26</definedName>
    <definedName name="_xlnm.Print_Area" localSheetId="0">'精算書'!$B$3:$M$37</definedName>
    <definedName name="_xlnm.Print_Area" localSheetId="1">'精算書 (2)'!$B$3:$M$37</definedName>
    <definedName name="_xlnm.Print_Area" localSheetId="2">'精算書 (記入例)'!$B$3:$H$51</definedName>
  </definedNames>
  <calcPr fullCalcOnLoad="1"/>
</workbook>
</file>

<file path=xl/sharedStrings.xml><?xml version="1.0" encoding="utf-8"?>
<sst xmlns="http://schemas.openxmlformats.org/spreadsheetml/2006/main" count="144" uniqueCount="80">
  <si>
    <t>椪積手数料</t>
  </si>
  <si>
    <t>市場手数料</t>
  </si>
  <si>
    <t>消　費　税</t>
  </si>
  <si>
    <t>販売年月日</t>
  </si>
  <si>
    <t>合　　　計</t>
  </si>
  <si>
    <t>樹　　　種</t>
  </si>
  <si>
    <t>販売数量</t>
  </si>
  <si>
    <t>販売金額</t>
  </si>
  <si>
    <t>消 費 税</t>
  </si>
  <si>
    <t>合　　　計</t>
  </si>
  <si>
    <t>円</t>
  </si>
  <si>
    <t>金　　　額</t>
  </si>
  <si>
    <t>備　　考</t>
  </si>
  <si>
    <t>％</t>
  </si>
  <si>
    <t>差引精算金額</t>
  </si>
  <si>
    <t>（１） 販売明細</t>
  </si>
  <si>
    <t>（２） 市場販売経費</t>
  </si>
  <si>
    <t>１　事業番号</t>
  </si>
  <si>
    <t>平成　　年度　　　事業　　　　　　号</t>
  </si>
  <si>
    <t>２　事業箇所</t>
  </si>
  <si>
    <t>　　　　　　　　　　　　　　　　　　　　　　　　　　　　　　　　地内</t>
  </si>
  <si>
    <r>
      <t>ｍ</t>
    </r>
    <r>
      <rPr>
        <vertAlign val="superscript"/>
        <sz val="12"/>
        <rFont val="ＭＳ Ｐ明朝"/>
        <family val="1"/>
      </rPr>
      <t>3</t>
    </r>
  </si>
  <si>
    <t>＝</t>
  </si>
  <si>
    <r>
      <t>　　　　円／ｍ</t>
    </r>
    <r>
      <rPr>
        <vertAlign val="superscript"/>
        <sz val="12"/>
        <rFont val="ＭＳ Ｐ明朝"/>
        <family val="1"/>
      </rPr>
      <t>3</t>
    </r>
  </si>
  <si>
    <t>８％</t>
  </si>
  <si>
    <t>１　事業番号</t>
  </si>
  <si>
    <t>２　事業箇所</t>
  </si>
  <si>
    <t>ｽｷﾞ・ﾋﾉｷ・ｽﾋ</t>
  </si>
  <si>
    <t>6.5％</t>
  </si>
  <si>
    <t>８％</t>
  </si>
  <si>
    <t>平成２７年度　複合　事業　１０１　号</t>
  </si>
  <si>
    <t>木 材 生 産 事 業 精 算 書</t>
  </si>
  <si>
    <t xml:space="preserve">〇〇市 〇〇 字 〇〇〇〇 1234-5 外6 地内 </t>
  </si>
  <si>
    <t>ﾋﾉｷ・ｽﾋ</t>
  </si>
  <si>
    <t>（３） その他経費</t>
  </si>
  <si>
    <t>区　　　分</t>
  </si>
  <si>
    <t>金　　　額</t>
  </si>
  <si>
    <t>備　　　考</t>
  </si>
  <si>
    <t>上記のとおり販売しましたので報告します。</t>
  </si>
  <si>
    <t>住　所</t>
  </si>
  <si>
    <t>氏　名</t>
  </si>
  <si>
    <t>平成　　年　　月　　日</t>
  </si>
  <si>
    <r>
      <t>　　　850円／ｍ</t>
    </r>
    <r>
      <rPr>
        <vertAlign val="superscript"/>
        <sz val="12"/>
        <rFont val="ＭＳ Ｐ明朝"/>
        <family val="1"/>
      </rPr>
      <t>3</t>
    </r>
  </si>
  <si>
    <t>土場使用料</t>
  </si>
  <si>
    <t>平成２７年　８月１１日</t>
  </si>
  <si>
    <t>　○○市○○○○</t>
  </si>
  <si>
    <t>　おかもり森林組合</t>
  </si>
  <si>
    <t>　代表理事組合長　　岡 山　太 郎</t>
  </si>
  <si>
    <t>木材販売金額</t>
  </si>
  <si>
    <t>市場経費</t>
  </si>
  <si>
    <t>その他経費</t>
  </si>
  <si>
    <t>木材生産事業
精算金額</t>
  </si>
  <si>
    <t>市場経費
計</t>
  </si>
  <si>
    <t>土場使用料</t>
  </si>
  <si>
    <t>平成２７年度　複合事業　　１０１号</t>
  </si>
  <si>
    <t xml:space="preserve">〇〇市 〇〇 字 〇〇〇〇 1234-5 外6 地内 </t>
  </si>
  <si>
    <t>木材販売報告書</t>
  </si>
  <si>
    <t>市場経費計</t>
  </si>
  <si>
    <r>
      <t>ｍ</t>
    </r>
    <r>
      <rPr>
        <vertAlign val="superscript"/>
        <sz val="12"/>
        <rFont val="ＭＳ Ｐ明朝"/>
        <family val="1"/>
      </rPr>
      <t>3</t>
    </r>
  </si>
  <si>
    <t>様式第32号</t>
  </si>
  <si>
    <t>事　故　速　報</t>
  </si>
  <si>
    <t>所　属</t>
  </si>
  <si>
    <t>速報者</t>
  </si>
  <si>
    <t>(受理　　年　　月　　日　　時　　分)</t>
  </si>
  <si>
    <t>発生年月日</t>
  </si>
  <si>
    <t>　Ｈ(  　)年(　　)月(　　)日(　　)曜日</t>
  </si>
  <si>
    <t>　　　　　  (  　)時(　　)分ごろ</t>
  </si>
  <si>
    <t>発生場所</t>
  </si>
  <si>
    <t>事業名（事業番号）</t>
  </si>
  <si>
    <t>被災者</t>
  </si>
  <si>
    <t>住所</t>
  </si>
  <si>
    <t>氏名</t>
  </si>
  <si>
    <t>生年月日（年齢・性別）</t>
  </si>
  <si>
    <t>負傷の程度</t>
  </si>
  <si>
    <t>事故発生の状況</t>
  </si>
  <si>
    <t>発生後の措置</t>
  </si>
  <si>
    <t>※ 林業労働災害が発生し死傷者が居る場合、現場措置と関係機関への連絡等が終了した</t>
  </si>
  <si>
    <t xml:space="preserve"> 　後に、公社事業以外の事故も含めた事案ついて速報様式へ必要事項を記載のうえFAX等</t>
  </si>
  <si>
    <t>　 　で公社へ報告願います。</t>
  </si>
  <si>
    <t>(受注者)</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</si>
</sst>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_ ;[Red]\-#,##0.000\ "/>
    <numFmt numFmtId="179" formatCode="0.0"/>
    <numFmt numFmtId="180" formatCode="\-\ \ \ \ #,##0"/>
    <numFmt numFmtId="181" formatCode="\-\ \ \ \ \ \ \ #,##0"/>
    <numFmt numFmtId="182" formatCode="\-\ \ \ \ \ \ \ \ \ \ #,##0"/>
    <numFmt numFmtId="183" formatCode="mmm\-yyyy"/>
    <numFmt numFmtId="184" formatCode="\-\ \ \ \ \ \ \ \ \ #,##0"/>
    <numFmt numFmtId="185" formatCode="\-\ \ \ \ \ \ \ \ #,##0"/>
    <numFmt numFmtId="186" formatCode="#,##0.000_);[Red]\(#,##0.000\)"/>
    <numFmt numFmtId="187" formatCode="#,##0_);[Red]\(#,##0\)"/>
    <numFmt numFmtId="188" formatCode="#,##0_ ;[Red]\-#,##0\ "/>
    <numFmt numFmtId="189" formatCode="#,##0.0"/>
    <numFmt numFmtId="190" formatCode="#,##0.000"/>
    <numFmt numFmtId="191" formatCode="\-\ \ \ \ \ \ #,##0"/>
    <numFmt numFmtId="192" formatCode="#,##0_ "/>
    <numFmt numFmtId="193" formatCode="#,##0&quot; 円&quot;"/>
    <numFmt numFmtId="194" formatCode="0.0_ "/>
    <numFmt numFmtId="195" formatCode="0.00_ "/>
    <numFmt numFmtId="196" formatCode="0.000_ "/>
    <numFmt numFmtId="197" formatCode="#,##0.000_ "/>
    <numFmt numFmtId="198" formatCode="[$-411]ge\.m\.d;@"/>
    <numFmt numFmtId="199" formatCode="&quot;―&quot;\ \ \ \ \ \ #,##0"/>
    <numFmt numFmtId="200" formatCode="&quot;－&quot;\ \ \ \ \ \ #,##0"/>
    <numFmt numFmtId="201" formatCode="m/d;@"/>
    <numFmt numFmtId="202" formatCode="#,##0.00;[Red]#,##0.00"/>
    <numFmt numFmtId="203" formatCode="0;[Red]0"/>
    <numFmt numFmtId="204" formatCode="[$-411]ggge&quot;年&quot;m&quot;月&quot;d&quot;日&quot;;@"/>
    <numFmt numFmtId="205" formatCode="&quot;-&quot;\ \ \ \ \ 0,000"/>
    <numFmt numFmtId="206" formatCode="#,###.##0&quot; ｔ&quot;"/>
    <numFmt numFmtId="207" formatCode="\(#,###.000&quot; ㎥&quot;\)"/>
    <numFmt numFmtId="208" formatCode="###,###\ &quot;円/ｔ&quot;"/>
    <numFmt numFmtId="209" formatCode="#,###.000&quot; ㎥&quot;"/>
    <numFmt numFmtId="210" formatCode="0.000&quot; ㎥&quot;"/>
    <numFmt numFmtId="211" formatCode="0_);[Red]\(0\)"/>
    <numFmt numFmtId="212" formatCode="#,##0.0_ ;[Red]\-#,##0.0\ "/>
    <numFmt numFmtId="213" formatCode="0.000_);[Red]\(0.000\)"/>
    <numFmt numFmtId="214" formatCode="&quot;－&quot;\ \ \ \ #,##0"/>
    <numFmt numFmtId="215" formatCode="#,##0;[Red]#,##0"/>
  </numFmts>
  <fonts count="48">
    <font>
      <sz val="11"/>
      <name val="ＭＳ Ｐ明朝"/>
      <family val="1"/>
    </font>
    <font>
      <sz val="6"/>
      <name val="ＭＳ Ｐ明朝"/>
      <family val="1"/>
    </font>
    <font>
      <sz val="12"/>
      <name val="ＭＳ Ｐ明朝"/>
      <family val="1"/>
    </font>
    <font>
      <u val="single"/>
      <sz val="11"/>
      <color indexed="12"/>
      <name val="ＭＳ Ｐ明朝"/>
      <family val="1"/>
    </font>
    <font>
      <u val="single"/>
      <sz val="11"/>
      <color indexed="36"/>
      <name val="ＭＳ Ｐ明朝"/>
      <family val="1"/>
    </font>
    <font>
      <vertAlign val="superscript"/>
      <sz val="12"/>
      <name val="ＭＳ Ｐ明朝"/>
      <family val="1"/>
    </font>
    <font>
      <b/>
      <sz val="16"/>
      <name val="ＭＳ Ｐ明朝"/>
      <family val="1"/>
    </font>
    <font>
      <sz val="11"/>
      <name val="ＭＳ Ｐゴシック"/>
      <family val="3"/>
    </font>
    <font>
      <sz val="6"/>
      <name val="ＭＳ Ｐゴシック"/>
      <family val="3"/>
    </font>
    <font>
      <sz val="12"/>
      <name val="ＭＳ 明朝"/>
      <family val="1"/>
    </font>
    <font>
      <sz val="11"/>
      <name val="ＭＳ 明朝"/>
      <family val="1"/>
    </font>
    <font>
      <sz val="18"/>
      <name val="ＭＳ 明朝"/>
      <family val="1"/>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hair"/>
      <bottom style="hair"/>
    </border>
    <border>
      <left style="thin"/>
      <right>
        <color indexed="63"/>
      </right>
      <top style="hair"/>
      <bottom style="thin"/>
    </border>
    <border>
      <left style="hair"/>
      <right style="hair"/>
      <top style="thin"/>
      <bottom>
        <color indexed="63"/>
      </bottom>
    </border>
    <border>
      <left style="hair"/>
      <right style="thin"/>
      <top style="thin"/>
      <bottom>
        <color indexed="63"/>
      </bottom>
    </border>
    <border>
      <left style="thin"/>
      <right>
        <color indexed="63"/>
      </right>
      <top>
        <color indexed="63"/>
      </top>
      <bottom style="hair"/>
    </border>
    <border>
      <left style="hair"/>
      <right style="hair"/>
      <top>
        <color indexed="63"/>
      </top>
      <bottom style="hair"/>
    </border>
    <border>
      <left style="hair"/>
      <right style="thin"/>
      <top>
        <color indexed="63"/>
      </top>
      <bottom style="hair"/>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color indexed="63"/>
      </left>
      <right style="hair"/>
      <top style="hair"/>
      <bottom style="hair"/>
    </border>
    <border>
      <left style="thin"/>
      <right style="thin"/>
      <top style="thin"/>
      <bottom style="thin"/>
    </border>
    <border>
      <left style="thin"/>
      <right style="hair"/>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style="thin"/>
      <right style="thin"/>
      <top>
        <color indexed="63"/>
      </top>
      <bottom style="thin"/>
    </border>
    <border>
      <left>
        <color indexed="63"/>
      </left>
      <right>
        <color indexed="63"/>
      </right>
      <top style="thin"/>
      <bottom style="hair"/>
    </border>
    <border>
      <left style="hair"/>
      <right style="hair"/>
      <top style="thin"/>
      <bottom style="hair"/>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thin"/>
      <top style="thin"/>
      <bottom style="hair"/>
    </border>
    <border>
      <left style="hair"/>
      <right style="thin"/>
      <top style="thin"/>
      <bottom style="hair"/>
    </border>
    <border>
      <left style="thin"/>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17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38" fontId="2" fillId="0" borderId="0"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38" fontId="2" fillId="0" borderId="0" xfId="50" applyFont="1" applyBorder="1" applyAlignment="1">
      <alignment vertical="center"/>
    </xf>
    <xf numFmtId="177" fontId="2" fillId="0" borderId="0" xfId="0" applyNumberFormat="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7" fontId="2" fillId="0" borderId="11" xfId="50" applyNumberFormat="1" applyFont="1" applyBorder="1" applyAlignment="1">
      <alignment vertical="center"/>
    </xf>
    <xf numFmtId="38" fontId="2" fillId="0" borderId="11" xfId="50" applyFont="1" applyBorder="1" applyAlignment="1">
      <alignment vertical="center"/>
    </xf>
    <xf numFmtId="38" fontId="2" fillId="0" borderId="12" xfId="0" applyNumberFormat="1" applyFont="1" applyBorder="1" applyAlignment="1">
      <alignment vertical="center"/>
    </xf>
    <xf numFmtId="0" fontId="2" fillId="0" borderId="13" xfId="0" applyFont="1" applyBorder="1" applyAlignment="1">
      <alignment horizontal="center" vertical="center"/>
    </xf>
    <xf numFmtId="38" fontId="2" fillId="0" borderId="13" xfId="50" applyFont="1" applyBorder="1" applyAlignment="1">
      <alignment vertical="center"/>
    </xf>
    <xf numFmtId="38" fontId="2" fillId="0" borderId="13" xfId="0" applyNumberFormat="1" applyFont="1" applyBorder="1" applyAlignment="1">
      <alignment vertical="center"/>
    </xf>
    <xf numFmtId="38" fontId="2" fillId="0" borderId="14" xfId="0" applyNumberFormat="1" applyFont="1" applyBorder="1" applyAlignment="1">
      <alignment vertical="center"/>
    </xf>
    <xf numFmtId="57"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57"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177" fontId="2" fillId="0" borderId="20" xfId="50" applyNumberFormat="1" applyFont="1" applyBorder="1" applyAlignment="1">
      <alignment vertical="center"/>
    </xf>
    <xf numFmtId="38" fontId="2" fillId="0" borderId="20" xfId="50" applyFont="1" applyBorder="1" applyAlignment="1">
      <alignment vertical="center"/>
    </xf>
    <xf numFmtId="38" fontId="2" fillId="0" borderId="21" xfId="0" applyNumberFormat="1" applyFont="1" applyBorder="1" applyAlignment="1">
      <alignment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10" xfId="0" applyFont="1" applyBorder="1" applyAlignment="1">
      <alignment horizontal="distributed" vertical="center"/>
    </xf>
    <xf numFmtId="49" fontId="2" fillId="0" borderId="22" xfId="42" applyNumberFormat="1" applyFont="1" applyBorder="1" applyAlignment="1">
      <alignment horizontal="right" vertical="center"/>
    </xf>
    <xf numFmtId="0" fontId="2" fillId="0" borderId="14"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77" fontId="2" fillId="0" borderId="13" xfId="50" applyNumberFormat="1" applyFont="1" applyBorder="1" applyAlignment="1">
      <alignment vertical="center"/>
    </xf>
    <xf numFmtId="38" fontId="2" fillId="0" borderId="24" xfId="0" applyNumberFormat="1" applyFont="1" applyBorder="1" applyAlignment="1">
      <alignment horizontal="center" vertical="center"/>
    </xf>
    <xf numFmtId="0" fontId="2" fillId="0" borderId="27"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198" fontId="2" fillId="0" borderId="28" xfId="0" applyNumberFormat="1" applyFont="1" applyBorder="1" applyAlignment="1">
      <alignment horizontal="center" vertical="center"/>
    </xf>
    <xf numFmtId="198" fontId="2" fillId="0" borderId="29" xfId="0" applyNumberFormat="1" applyFont="1" applyBorder="1" applyAlignment="1">
      <alignment horizontal="center" vertical="center"/>
    </xf>
    <xf numFmtId="0" fontId="2" fillId="0" borderId="30" xfId="0" applyFont="1" applyBorder="1" applyAlignment="1">
      <alignment vertical="center"/>
    </xf>
    <xf numFmtId="38" fontId="2" fillId="0" borderId="0" xfId="53" applyFont="1" applyAlignment="1">
      <alignment vertical="center"/>
    </xf>
    <xf numFmtId="38" fontId="2" fillId="0" borderId="0" xfId="0" applyNumberFormat="1" applyFont="1" applyBorder="1" applyAlignment="1">
      <alignment horizontal="right" vertical="center"/>
    </xf>
    <xf numFmtId="38" fontId="2" fillId="0" borderId="0" xfId="0" applyNumberFormat="1" applyFont="1" applyAlignment="1">
      <alignment vertical="center"/>
    </xf>
    <xf numFmtId="0" fontId="6" fillId="0" borderId="0" xfId="0" applyFont="1" applyAlignment="1">
      <alignment vertical="center"/>
    </xf>
    <xf numFmtId="38" fontId="2" fillId="0" borderId="21" xfId="50" applyFont="1" applyBorder="1" applyAlignment="1">
      <alignment vertical="center"/>
    </xf>
    <xf numFmtId="38" fontId="2" fillId="0" borderId="12" xfId="50" applyFont="1" applyBorder="1" applyAlignment="1">
      <alignment vertical="center"/>
    </xf>
    <xf numFmtId="178" fontId="2" fillId="0" borderId="13" xfId="50" applyNumberFormat="1" applyFont="1" applyBorder="1" applyAlignment="1">
      <alignment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xf>
    <xf numFmtId="38" fontId="2" fillId="0" borderId="31" xfId="50" applyFont="1" applyBorder="1" applyAlignment="1">
      <alignment vertical="center"/>
    </xf>
    <xf numFmtId="38" fontId="2" fillId="0" borderId="31" xfId="0" applyNumberFormat="1" applyFont="1" applyBorder="1" applyAlignment="1">
      <alignment vertical="center"/>
    </xf>
    <xf numFmtId="38" fontId="2" fillId="0" borderId="25" xfId="0" applyNumberFormat="1" applyFont="1" applyBorder="1" applyAlignment="1">
      <alignment horizontal="center" vertical="center"/>
    </xf>
    <xf numFmtId="200" fontId="2" fillId="0" borderId="25" xfId="0" applyNumberFormat="1" applyFont="1" applyBorder="1" applyAlignment="1">
      <alignment vertical="center"/>
    </xf>
    <xf numFmtId="204" fontId="2" fillId="0" borderId="32" xfId="0" applyNumberFormat="1" applyFont="1" applyBorder="1" applyAlignment="1">
      <alignment vertical="center"/>
    </xf>
    <xf numFmtId="57" fontId="2" fillId="0" borderId="33" xfId="0" applyNumberFormat="1" applyFont="1" applyBorder="1" applyAlignment="1">
      <alignment horizontal="left" vertical="center"/>
    </xf>
    <xf numFmtId="204" fontId="2" fillId="0" borderId="15" xfId="0" applyNumberFormat="1" applyFont="1" applyBorder="1" applyAlignment="1">
      <alignment vertical="center"/>
    </xf>
    <xf numFmtId="57" fontId="2" fillId="0" borderId="0" xfId="0" applyNumberFormat="1" applyFont="1" applyBorder="1" applyAlignment="1">
      <alignment horizontal="left" vertical="center"/>
    </xf>
    <xf numFmtId="177" fontId="2" fillId="0" borderId="11" xfId="53" applyNumberFormat="1" applyFont="1" applyBorder="1" applyAlignment="1">
      <alignment vertical="center"/>
    </xf>
    <xf numFmtId="57" fontId="2" fillId="0" borderId="34" xfId="0" applyNumberFormat="1" applyFont="1" applyBorder="1" applyAlignment="1">
      <alignment horizontal="left" vertical="center"/>
    </xf>
    <xf numFmtId="177" fontId="2" fillId="0" borderId="13" xfId="53" applyNumberFormat="1" applyFont="1" applyBorder="1" applyAlignment="1">
      <alignment vertical="center"/>
    </xf>
    <xf numFmtId="38" fontId="2" fillId="0" borderId="0" xfId="53" applyFont="1" applyBorder="1" applyAlignment="1">
      <alignment vertical="center"/>
    </xf>
    <xf numFmtId="49" fontId="2" fillId="0" borderId="22" xfId="43" applyNumberFormat="1" applyFont="1" applyBorder="1" applyAlignment="1">
      <alignment horizontal="right" vertical="center"/>
    </xf>
    <xf numFmtId="38" fontId="2" fillId="0" borderId="14" xfId="0" applyNumberFormat="1" applyFont="1" applyBorder="1" applyAlignment="1">
      <alignment horizontal="center" vertical="center"/>
    </xf>
    <xf numFmtId="178" fontId="2" fillId="0" borderId="20" xfId="53" applyNumberFormat="1" applyFont="1" applyBorder="1" applyAlignment="1">
      <alignment vertical="center"/>
    </xf>
    <xf numFmtId="178" fontId="2" fillId="0" borderId="11" xfId="53" applyNumberFormat="1" applyFont="1" applyBorder="1" applyAlignment="1">
      <alignment vertical="center"/>
    </xf>
    <xf numFmtId="188" fontId="2" fillId="0" borderId="20" xfId="53" applyNumberFormat="1" applyFont="1" applyBorder="1" applyAlignment="1">
      <alignment vertical="center"/>
    </xf>
    <xf numFmtId="188" fontId="2" fillId="0" borderId="21" xfId="0" applyNumberFormat="1" applyFont="1" applyBorder="1" applyAlignment="1">
      <alignment vertical="center"/>
    </xf>
    <xf numFmtId="188" fontId="2" fillId="0" borderId="11" xfId="53" applyNumberFormat="1" applyFont="1" applyBorder="1" applyAlignment="1">
      <alignment vertical="center"/>
    </xf>
    <xf numFmtId="188" fontId="2" fillId="0" borderId="12" xfId="0" applyNumberFormat="1" applyFont="1" applyBorder="1" applyAlignment="1">
      <alignment vertical="center"/>
    </xf>
    <xf numFmtId="188" fontId="2" fillId="0" borderId="13" xfId="53" applyNumberFormat="1" applyFont="1" applyBorder="1" applyAlignment="1">
      <alignment vertical="center"/>
    </xf>
    <xf numFmtId="188" fontId="2" fillId="0" borderId="13" xfId="0" applyNumberFormat="1" applyFont="1" applyBorder="1" applyAlignment="1">
      <alignment vertical="center"/>
    </xf>
    <xf numFmtId="188" fontId="2" fillId="0" borderId="14" xfId="0" applyNumberFormat="1" applyFont="1" applyBorder="1" applyAlignment="1">
      <alignment vertical="center"/>
    </xf>
    <xf numFmtId="198" fontId="2" fillId="0" borderId="29" xfId="0" applyNumberFormat="1" applyFont="1" applyBorder="1" applyAlignment="1">
      <alignment horizontal="left" vertical="center"/>
    </xf>
    <xf numFmtId="188" fontId="2" fillId="0" borderId="11" xfId="50" applyNumberFormat="1" applyFont="1" applyBorder="1" applyAlignment="1">
      <alignment vertical="center"/>
    </xf>
    <xf numFmtId="188" fontId="2" fillId="0" borderId="13" xfId="50" applyNumberFormat="1" applyFont="1" applyBorder="1" applyAlignment="1">
      <alignment vertical="center"/>
    </xf>
    <xf numFmtId="188" fontId="2" fillId="0" borderId="24" xfId="0" applyNumberFormat="1" applyFont="1" applyBorder="1" applyAlignment="1">
      <alignment vertical="center"/>
    </xf>
    <xf numFmtId="214" fontId="2" fillId="0" borderId="24" xfId="0" applyNumberFormat="1" applyFont="1" applyBorder="1" applyAlignment="1">
      <alignment vertical="center"/>
    </xf>
    <xf numFmtId="38" fontId="2" fillId="0" borderId="14" xfId="50" applyFont="1" applyBorder="1" applyAlignment="1">
      <alignment vertical="center"/>
    </xf>
    <xf numFmtId="0" fontId="2" fillId="0" borderId="35" xfId="0" applyFont="1" applyBorder="1" applyAlignment="1">
      <alignment vertical="center"/>
    </xf>
    <xf numFmtId="0" fontId="2" fillId="0" borderId="26" xfId="0" applyFont="1" applyBorder="1" applyAlignment="1">
      <alignment vertical="center"/>
    </xf>
    <xf numFmtId="0" fontId="2" fillId="0" borderId="36" xfId="0" applyFont="1" applyBorder="1" applyAlignment="1">
      <alignment vertical="center"/>
    </xf>
    <xf numFmtId="0" fontId="2" fillId="0" borderId="25" xfId="0" applyFont="1" applyBorder="1" applyAlignment="1">
      <alignment vertical="center"/>
    </xf>
    <xf numFmtId="38" fontId="2" fillId="0" borderId="35" xfId="0" applyNumberFormat="1" applyFont="1" applyBorder="1" applyAlignment="1">
      <alignment vertical="center"/>
    </xf>
    <xf numFmtId="38" fontId="2" fillId="0" borderId="37" xfId="0" applyNumberFormat="1" applyFont="1" applyBorder="1" applyAlignment="1">
      <alignment vertical="center"/>
    </xf>
    <xf numFmtId="38" fontId="2" fillId="0" borderId="25" xfId="0" applyNumberFormat="1" applyFont="1" applyBorder="1" applyAlignment="1">
      <alignment vertical="center"/>
    </xf>
    <xf numFmtId="38" fontId="2" fillId="0" borderId="20" xfId="53" applyNumberFormat="1" applyFont="1" applyBorder="1" applyAlignment="1">
      <alignment vertical="center"/>
    </xf>
    <xf numFmtId="38" fontId="2" fillId="0" borderId="20" xfId="50" applyNumberFormat="1" applyFont="1" applyBorder="1" applyAlignment="1">
      <alignment vertical="center"/>
    </xf>
    <xf numFmtId="38" fontId="2" fillId="0" borderId="21" xfId="50" applyNumberFormat="1" applyFont="1" applyBorder="1" applyAlignment="1">
      <alignment vertical="center"/>
    </xf>
    <xf numFmtId="38" fontId="2" fillId="0" borderId="11" xfId="53" applyNumberFormat="1" applyFont="1" applyBorder="1" applyAlignment="1">
      <alignment vertical="center"/>
    </xf>
    <xf numFmtId="38" fontId="2" fillId="0" borderId="11" xfId="50" applyNumberFormat="1" applyFont="1" applyBorder="1" applyAlignment="1">
      <alignment vertical="center"/>
    </xf>
    <xf numFmtId="38" fontId="2" fillId="0" borderId="12" xfId="50" applyNumberFormat="1" applyFont="1" applyBorder="1" applyAlignment="1">
      <alignment vertical="center"/>
    </xf>
    <xf numFmtId="38" fontId="2" fillId="0" borderId="13" xfId="50" applyNumberFormat="1" applyFont="1" applyBorder="1" applyAlignment="1">
      <alignment vertical="center"/>
    </xf>
    <xf numFmtId="38" fontId="2" fillId="0" borderId="14" xfId="50" applyNumberFormat="1" applyFont="1" applyBorder="1" applyAlignment="1">
      <alignment vertical="center"/>
    </xf>
    <xf numFmtId="0" fontId="2" fillId="0" borderId="17" xfId="0" applyFont="1" applyBorder="1" applyAlignment="1">
      <alignment horizontal="center" vertical="center" wrapText="1"/>
    </xf>
    <xf numFmtId="38" fontId="2" fillId="0" borderId="27" xfId="0" applyNumberFormat="1" applyFont="1" applyBorder="1" applyAlignment="1">
      <alignment vertical="center"/>
    </xf>
    <xf numFmtId="0" fontId="10" fillId="0" borderId="0" xfId="67" applyFont="1">
      <alignment/>
      <protection/>
    </xf>
    <xf numFmtId="0" fontId="7" fillId="0" borderId="0" xfId="67">
      <alignment/>
      <protection/>
    </xf>
    <xf numFmtId="0" fontId="9" fillId="0" borderId="0" xfId="67" applyFont="1" applyBorder="1" applyAlignment="1">
      <alignment horizontal="left" vertical="center"/>
      <protection/>
    </xf>
    <xf numFmtId="0" fontId="9" fillId="0" borderId="0" xfId="67" applyFont="1" applyBorder="1" applyAlignment="1">
      <alignment horizontal="center"/>
      <protection/>
    </xf>
    <xf numFmtId="0" fontId="11" fillId="0" borderId="0" xfId="67" applyFont="1" applyBorder="1" applyAlignment="1">
      <alignment horizontal="center"/>
      <protection/>
    </xf>
    <xf numFmtId="0" fontId="9" fillId="0" borderId="38" xfId="67" applyFont="1" applyBorder="1">
      <alignment/>
      <protection/>
    </xf>
    <xf numFmtId="0" fontId="9" fillId="0" borderId="31" xfId="67" applyFont="1" applyBorder="1">
      <alignment/>
      <protection/>
    </xf>
    <xf numFmtId="0" fontId="9" fillId="0" borderId="39" xfId="67" applyFont="1" applyBorder="1">
      <alignment/>
      <protection/>
    </xf>
    <xf numFmtId="0" fontId="9" fillId="0" borderId="40" xfId="67" applyFont="1" applyBorder="1">
      <alignment/>
      <protection/>
    </xf>
    <xf numFmtId="0" fontId="9" fillId="0" borderId="0" xfId="67" applyFont="1" applyBorder="1">
      <alignment/>
      <protection/>
    </xf>
    <xf numFmtId="0" fontId="9" fillId="0" borderId="41" xfId="67" applyFont="1" applyBorder="1">
      <alignment/>
      <protection/>
    </xf>
    <xf numFmtId="0" fontId="9" fillId="0" borderId="42" xfId="67" applyFont="1" applyBorder="1">
      <alignment/>
      <protection/>
    </xf>
    <xf numFmtId="0" fontId="9" fillId="0" borderId="30" xfId="67" applyFont="1" applyBorder="1">
      <alignment/>
      <protection/>
    </xf>
    <xf numFmtId="0" fontId="9" fillId="0" borderId="43" xfId="67" applyFont="1" applyBorder="1">
      <alignment/>
      <protection/>
    </xf>
    <xf numFmtId="0" fontId="9" fillId="0" borderId="0" xfId="67" applyFont="1" applyBorder="1" applyAlignment="1">
      <alignment horizontal="distributed" vertical="center" indent="1"/>
      <protection/>
    </xf>
    <xf numFmtId="0" fontId="9" fillId="0" borderId="44" xfId="67" applyFont="1" applyBorder="1">
      <alignment/>
      <protection/>
    </xf>
    <xf numFmtId="0" fontId="9" fillId="0" borderId="45" xfId="67" applyFont="1" applyBorder="1" applyAlignment="1">
      <alignment vertical="center"/>
      <protection/>
    </xf>
    <xf numFmtId="0" fontId="9" fillId="0" borderId="45" xfId="67" applyFont="1" applyBorder="1">
      <alignment/>
      <protection/>
    </xf>
    <xf numFmtId="0" fontId="9" fillId="0" borderId="46" xfId="67" applyFont="1" applyBorder="1">
      <alignment/>
      <protection/>
    </xf>
    <xf numFmtId="0" fontId="9" fillId="0" borderId="47" xfId="67" applyFont="1" applyBorder="1">
      <alignment/>
      <protection/>
    </xf>
    <xf numFmtId="0" fontId="9" fillId="0" borderId="0" xfId="67" applyFont="1" applyBorder="1" applyAlignment="1">
      <alignment vertical="center"/>
      <protection/>
    </xf>
    <xf numFmtId="0" fontId="9" fillId="0" borderId="48" xfId="67" applyFont="1" applyBorder="1">
      <alignment/>
      <protection/>
    </xf>
    <xf numFmtId="0" fontId="12" fillId="0" borderId="49" xfId="67" applyFont="1" applyBorder="1">
      <alignment/>
      <protection/>
    </xf>
    <xf numFmtId="0" fontId="7" fillId="0" borderId="50" xfId="67" applyBorder="1">
      <alignment/>
      <protection/>
    </xf>
    <xf numFmtId="0" fontId="7" fillId="0" borderId="51" xfId="67" applyBorder="1">
      <alignment/>
      <protection/>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xf>
    <xf numFmtId="0" fontId="2" fillId="0" borderId="54"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55" xfId="0" applyFont="1" applyBorder="1" applyAlignment="1">
      <alignment horizontal="center" vertical="center"/>
    </xf>
    <xf numFmtId="0" fontId="2" fillId="0" borderId="13" xfId="0" applyFont="1" applyBorder="1" applyAlignment="1">
      <alignment horizontal="center" vertical="center"/>
    </xf>
    <xf numFmtId="0" fontId="2" fillId="0" borderId="55" xfId="0" applyFont="1" applyBorder="1" applyAlignment="1">
      <alignment horizontal="center" vertical="center" wrapText="1"/>
    </xf>
    <xf numFmtId="0" fontId="6" fillId="0" borderId="0" xfId="0" applyFont="1" applyAlignment="1">
      <alignment horizontal="center" vertical="center"/>
    </xf>
    <xf numFmtId="0" fontId="2" fillId="0" borderId="35" xfId="0" applyFont="1" applyBorder="1" applyAlignment="1">
      <alignment horizontal="center" vertical="center"/>
    </xf>
    <xf numFmtId="0" fontId="2" fillId="0" borderId="56" xfId="0" applyFont="1" applyBorder="1" applyAlignment="1">
      <alignment horizontal="distributed" vertical="center" indent="1"/>
    </xf>
    <xf numFmtId="0" fontId="2" fillId="0" borderId="57" xfId="0" applyFont="1" applyBorder="1" applyAlignment="1">
      <alignment horizontal="distributed" vertical="center" indent="1"/>
    </xf>
    <xf numFmtId="0" fontId="2" fillId="0" borderId="58" xfId="0" applyFont="1" applyBorder="1" applyAlignment="1">
      <alignment horizontal="distributed" vertical="center" indent="2"/>
    </xf>
    <xf numFmtId="0" fontId="2" fillId="0" borderId="59" xfId="0" applyFont="1" applyBorder="1" applyAlignment="1">
      <alignment horizontal="distributed" vertical="center" indent="2"/>
    </xf>
    <xf numFmtId="0" fontId="2" fillId="0" borderId="60"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Alignment="1">
      <alignment horizontal="distributed" vertical="center" indent="8"/>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vertical="center"/>
    </xf>
    <xf numFmtId="0" fontId="11" fillId="0" borderId="0" xfId="67" applyFont="1" applyBorder="1" applyAlignment="1">
      <alignment horizontal="center" vertical="center"/>
      <protection/>
    </xf>
    <xf numFmtId="0" fontId="9" fillId="0" borderId="30" xfId="67" applyFont="1" applyBorder="1" applyAlignment="1">
      <alignment horizontal="right"/>
      <protection/>
    </xf>
    <xf numFmtId="0" fontId="9" fillId="0" borderId="38" xfId="67" applyFont="1" applyBorder="1" applyAlignment="1">
      <alignment horizontal="distributed" vertical="center" indent="1"/>
      <protection/>
    </xf>
    <xf numFmtId="0" fontId="9" fillId="0" borderId="39" xfId="67" applyFont="1" applyBorder="1" applyAlignment="1">
      <alignment horizontal="distributed" vertical="center" indent="1"/>
      <protection/>
    </xf>
    <xf numFmtId="0" fontId="9" fillId="0" borderId="42" xfId="67" applyFont="1" applyBorder="1" applyAlignment="1">
      <alignment horizontal="distributed" vertical="center" indent="1"/>
      <protection/>
    </xf>
    <xf numFmtId="0" fontId="9" fillId="0" borderId="43" xfId="67" applyFont="1" applyBorder="1" applyAlignment="1">
      <alignment horizontal="distributed" vertical="center" indent="1"/>
      <protection/>
    </xf>
    <xf numFmtId="0" fontId="9" fillId="0" borderId="38" xfId="67" applyFont="1" applyBorder="1" applyAlignment="1">
      <alignment horizontal="left"/>
      <protection/>
    </xf>
    <xf numFmtId="0" fontId="9" fillId="0" borderId="31" xfId="67" applyFont="1" applyBorder="1" applyAlignment="1">
      <alignment horizontal="left"/>
      <protection/>
    </xf>
    <xf numFmtId="0" fontId="9" fillId="0" borderId="39" xfId="67" applyFont="1" applyBorder="1" applyAlignment="1">
      <alignment horizontal="left"/>
      <protection/>
    </xf>
    <xf numFmtId="0" fontId="9" fillId="0" borderId="42" xfId="67" applyFont="1" applyBorder="1" applyAlignment="1">
      <alignment horizontal="left"/>
      <protection/>
    </xf>
    <xf numFmtId="0" fontId="9" fillId="0" borderId="30" xfId="67" applyFont="1" applyBorder="1" applyAlignment="1">
      <alignment horizontal="left"/>
      <protection/>
    </xf>
    <xf numFmtId="0" fontId="9" fillId="0" borderId="43" xfId="67" applyFont="1" applyBorder="1" applyAlignment="1">
      <alignment horizontal="left"/>
      <protection/>
    </xf>
    <xf numFmtId="0" fontId="9" fillId="0" borderId="38" xfId="67" applyFont="1" applyBorder="1" applyAlignment="1">
      <alignment horizontal="distributed" vertical="center" indent="1" shrinkToFit="1"/>
      <protection/>
    </xf>
    <xf numFmtId="0" fontId="9" fillId="0" borderId="39" xfId="67" applyFont="1" applyBorder="1" applyAlignment="1">
      <alignment horizontal="distributed" vertical="center" indent="1" shrinkToFit="1"/>
      <protection/>
    </xf>
    <xf numFmtId="0" fontId="9" fillId="0" borderId="40" xfId="67" applyFont="1" applyBorder="1" applyAlignment="1">
      <alignment horizontal="distributed" vertical="center" indent="1" shrinkToFit="1"/>
      <protection/>
    </xf>
    <xf numFmtId="0" fontId="9" fillId="0" borderId="41" xfId="67" applyFont="1" applyBorder="1" applyAlignment="1">
      <alignment horizontal="distributed" vertical="center" indent="1" shrinkToFit="1"/>
      <protection/>
    </xf>
    <xf numFmtId="0" fontId="9" fillId="0" borderId="42" xfId="67" applyFont="1" applyBorder="1" applyAlignment="1">
      <alignment horizontal="distributed" vertical="center" indent="1" shrinkToFit="1"/>
      <protection/>
    </xf>
    <xf numFmtId="0" fontId="9" fillId="0" borderId="43" xfId="67" applyFont="1" applyBorder="1" applyAlignment="1">
      <alignment horizontal="distributed" vertical="center" indent="1" shrinkToFit="1"/>
      <protection/>
    </xf>
    <xf numFmtId="0" fontId="9" fillId="0" borderId="35" xfId="67" applyFont="1" applyBorder="1" applyAlignment="1">
      <alignment horizontal="distributed" vertical="center" indent="1"/>
      <protection/>
    </xf>
    <xf numFmtId="0" fontId="9" fillId="0" borderId="0" xfId="67" applyFont="1" applyBorder="1" applyAlignment="1">
      <alignment horizontal="center"/>
      <protection/>
    </xf>
    <xf numFmtId="0" fontId="9" fillId="0" borderId="52" xfId="67" applyFont="1" applyBorder="1" applyAlignment="1">
      <alignment horizontal="distributed" vertical="distributed" textRotation="255" indent="2"/>
      <protection/>
    </xf>
    <xf numFmtId="0" fontId="9" fillId="0" borderId="61" xfId="67" applyFont="1" applyBorder="1" applyAlignment="1">
      <alignment horizontal="distributed" vertical="distributed" textRotation="255" indent="2"/>
      <protection/>
    </xf>
    <xf numFmtId="0" fontId="9" fillId="0" borderId="53" xfId="67" applyFont="1" applyBorder="1" applyAlignment="1">
      <alignment horizontal="distributed" vertical="distributed" textRotation="255" indent="2"/>
      <protection/>
    </xf>
    <xf numFmtId="0" fontId="9" fillId="0" borderId="0" xfId="67" applyFont="1" applyBorder="1" applyAlignment="1">
      <alignment horizontal="center" vertical="center"/>
      <protection/>
    </xf>
    <xf numFmtId="0" fontId="9" fillId="0" borderId="35" xfId="67" applyFont="1" applyBorder="1" applyAlignment="1">
      <alignment horizontal="left" vertical="center"/>
      <protection/>
    </xf>
    <xf numFmtId="0" fontId="9" fillId="0" borderId="27" xfId="67"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31</xdr:row>
      <xdr:rowOff>0</xdr:rowOff>
    </xdr:from>
    <xdr:to>
      <xdr:col>8</xdr:col>
      <xdr:colOff>0</xdr:colOff>
      <xdr:row>31</xdr:row>
      <xdr:rowOff>0</xdr:rowOff>
    </xdr:to>
    <xdr:sp>
      <xdr:nvSpPr>
        <xdr:cNvPr id="1" name="Line 8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 name="Line 8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 name="Line 9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 name="Line 9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 name="Line 9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 name="Line 9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 name="Line 9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 name="Line 9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 name="Line 9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 name="Line 9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 name="Line 9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 name="Line 9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 name="Line 10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 name="Line 10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 name="Line 10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 name="Line 10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7" name="Line 10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8" name="Line 10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9" name="Line 10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0" name="Line 10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1" name="Line 10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2" name="Line 10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3" name="Line 11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4" name="Line 11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5" name="Line 11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6" name="Line 11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7" name="Line 11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8" name="Line 11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9" name="Line 11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0" name="Line 11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1" name="Line 11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2" name="Line 11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3" name="Line 12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4" name="Line 12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5" name="Line 12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6" name="Line 12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7" name="Line 12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8" name="Line 12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9" name="Line 12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0" name="Line 12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1" name="Line 12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2" name="Line 12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3" name="Line 13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4" name="Line 13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5" name="Line 13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6" name="Line 13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7" name="Line 13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8" name="Line 13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9" name="Line 13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0" name="Line 13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1" name="Line 13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2" name="Line 13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3" name="Line 14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4" name="Line 14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5" name="Line 14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6" name="Line 14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7" name="Line 14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8" name="Line 14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9" name="Line 14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0" name="Line 14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1" name="Line 14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2" name="Line 14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3" name="Line 15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4" name="Line 15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5" name="Line 15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6" name="Line 15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7" name="Line 15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8" name="Line 15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9" name="Line 15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0" name="Line 15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1" name="Line 15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2" name="Line 15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3" name="Line 16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4" name="Line 16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5" name="Line 16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6" name="AutoShape 163"/>
        <xdr:cNvSpPr>
          <a:spLocks/>
        </xdr:cNvSpPr>
      </xdr:nvSpPr>
      <xdr:spPr>
        <a:xfrm>
          <a:off x="6848475" y="5981700"/>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一覧用</a:t>
          </a:r>
        </a:p>
      </xdr:txBody>
    </xdr:sp>
    <xdr:clientData/>
  </xdr:twoCellAnchor>
  <xdr:twoCellAnchor>
    <xdr:from>
      <xdr:col>8</xdr:col>
      <xdr:colOff>0</xdr:colOff>
      <xdr:row>31</xdr:row>
      <xdr:rowOff>0</xdr:rowOff>
    </xdr:from>
    <xdr:to>
      <xdr:col>8</xdr:col>
      <xdr:colOff>0</xdr:colOff>
      <xdr:row>31</xdr:row>
      <xdr:rowOff>0</xdr:rowOff>
    </xdr:to>
    <xdr:sp>
      <xdr:nvSpPr>
        <xdr:cNvPr id="77" name="Line 16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8" name="Line 16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9" name="Line 16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0" name="Line 167"/>
        <xdr:cNvSpPr>
          <a:spLocks/>
        </xdr:cNvSpPr>
      </xdr:nvSpPr>
      <xdr:spPr>
        <a:xfrm flipV="1">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1" name="Line 16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2" name="Line 169"/>
        <xdr:cNvSpPr>
          <a:spLocks/>
        </xdr:cNvSpPr>
      </xdr:nvSpPr>
      <xdr:spPr>
        <a:xfrm flipH="1">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3" name="Line 170"/>
        <xdr:cNvSpPr>
          <a:spLocks/>
        </xdr:cNvSpPr>
      </xdr:nvSpPr>
      <xdr:spPr>
        <a:xfrm flipH="1">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4" name="Line 171"/>
        <xdr:cNvSpPr>
          <a:spLocks/>
        </xdr:cNvSpPr>
      </xdr:nvSpPr>
      <xdr:spPr>
        <a:xfrm flipV="1">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5" name="Line 17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6" name="Line 17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7" name="Line 17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8" name="Line 17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9" name="Line 17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0" name="Line 17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1" name="Line 17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2" name="Line 18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3" name="Line 18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4" name="Line 18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5" name="Line 18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6" name="Line 18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7" name="Line 18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8" name="Line 18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9" name="Line 18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0" name="Line 18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1" name="Line 18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2" name="Line 19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3" name="Line 19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4" name="Line 19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5" name="Line 19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6" name="Line 19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7" name="Line 19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8" name="Line 19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9" name="Line 19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0" name="Line 19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1" name="Line 19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2" name="Line 20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3" name="Line 20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4" name="Line 20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5" name="Line 20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6" name="Line 20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7" name="Line 20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8" name="Line 20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9" name="Line 20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0" name="Line 20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1" name="Line 20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2" name="Line 21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3" name="Line 21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4" name="Line 21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5" name="Line 21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6" name="Line 21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7" name="Line 21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8" name="Line 21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9" name="Line 21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0" name="Line 21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1" name="Line 21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2" name="Line 22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3" name="Line 22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4" name="Line 22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5" name="Line 22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6" name="Line 22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7" name="Line 22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8" name="Line 22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9" name="Line 22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0" name="Line 22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1" name="Line 22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2" name="Line 23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3" name="Line 23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4" name="Line 23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5" name="Line 23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6" name="Line 23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7" name="Line 23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8" name="Line 23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9" name="Line 23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0" name="Line 238"/>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1" name="Line 23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2" name="Line 24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3" name="Line 24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4" name="Line 242"/>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5" name="Line 24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6" name="Line 244"/>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7" name="Line 245"/>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8" name="Line 246"/>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9" name="Line 247"/>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0" name="AutoShape 248"/>
        <xdr:cNvSpPr>
          <a:spLocks/>
        </xdr:cNvSpPr>
      </xdr:nvSpPr>
      <xdr:spPr>
        <a:xfrm>
          <a:off x="6848475" y="5981700"/>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一覧用</a:t>
          </a:r>
        </a:p>
      </xdr:txBody>
    </xdr:sp>
    <xdr:clientData/>
  </xdr:twoCellAnchor>
  <xdr:twoCellAnchor>
    <xdr:from>
      <xdr:col>8</xdr:col>
      <xdr:colOff>0</xdr:colOff>
      <xdr:row>31</xdr:row>
      <xdr:rowOff>0</xdr:rowOff>
    </xdr:from>
    <xdr:to>
      <xdr:col>8</xdr:col>
      <xdr:colOff>0</xdr:colOff>
      <xdr:row>31</xdr:row>
      <xdr:rowOff>0</xdr:rowOff>
    </xdr:to>
    <xdr:sp>
      <xdr:nvSpPr>
        <xdr:cNvPr id="161" name="Line 249"/>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2" name="Line 250"/>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3" name="Line 251"/>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4" name="Line 252"/>
        <xdr:cNvSpPr>
          <a:spLocks/>
        </xdr:cNvSpPr>
      </xdr:nvSpPr>
      <xdr:spPr>
        <a:xfrm flipV="1">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5" name="Line 253"/>
        <xdr:cNvSpPr>
          <a:spLocks/>
        </xdr:cNvSpPr>
      </xdr:nvSpPr>
      <xdr:spPr>
        <a:xfrm>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6" name="Line 254"/>
        <xdr:cNvSpPr>
          <a:spLocks/>
        </xdr:cNvSpPr>
      </xdr:nvSpPr>
      <xdr:spPr>
        <a:xfrm flipH="1">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7" name="Line 255"/>
        <xdr:cNvSpPr>
          <a:spLocks/>
        </xdr:cNvSpPr>
      </xdr:nvSpPr>
      <xdr:spPr>
        <a:xfrm flipH="1">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8" name="Line 256"/>
        <xdr:cNvSpPr>
          <a:spLocks/>
        </xdr:cNvSpPr>
      </xdr:nvSpPr>
      <xdr:spPr>
        <a:xfrm flipV="1">
          <a:off x="684847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31</xdr:row>
      <xdr:rowOff>0</xdr:rowOff>
    </xdr:from>
    <xdr:to>
      <xdr:col>8</xdr:col>
      <xdr:colOff>0</xdr:colOff>
      <xdr:row>31</xdr:row>
      <xdr:rowOff>0</xdr:rowOff>
    </xdr:to>
    <xdr:sp>
      <xdr:nvSpPr>
        <xdr:cNvPr id="1" name="Line 8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 name="Line 8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 name="Line 9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 name="Line 9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 name="Line 9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 name="Line 9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 name="Line 9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 name="Line 9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 name="Line 9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 name="Line 9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 name="Line 9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 name="Line 9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 name="Line 10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 name="Line 10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 name="Line 10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 name="Line 10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7" name="Line 10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8" name="Line 10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9" name="Line 10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0" name="Line 10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1" name="Line 10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2" name="Line 10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3" name="Line 11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4" name="Line 11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5" name="Line 11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6" name="Line 11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7" name="Line 11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8" name="Line 11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29" name="Line 11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0" name="Line 11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1" name="Line 11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2" name="Line 11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3" name="Line 12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4" name="Line 12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5" name="Line 12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6" name="Line 12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7" name="Line 12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8" name="Line 12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39" name="Line 12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0" name="Line 12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1" name="Line 12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2" name="Line 12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3" name="Line 13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4" name="Line 13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5" name="Line 13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6" name="Line 13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7" name="Line 13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8" name="Line 13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49" name="Line 13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0" name="Line 13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1" name="Line 13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2" name="Line 13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3" name="Line 14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4" name="Line 14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5" name="Line 14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6" name="Line 14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7" name="Line 14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8" name="Line 14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59" name="Line 14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0" name="Line 14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1" name="Line 14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2" name="Line 14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3" name="Line 15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4" name="Line 15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5" name="Line 15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6" name="Line 15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7" name="Line 15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8" name="Line 15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69" name="Line 15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0" name="Line 15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1" name="Line 15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2" name="Line 15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3" name="Line 16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4" name="Line 16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5" name="Line 16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6" name="AutoShape 163"/>
        <xdr:cNvSpPr>
          <a:spLocks/>
        </xdr:cNvSpPr>
      </xdr:nvSpPr>
      <xdr:spPr>
        <a:xfrm>
          <a:off x="6581775" y="6172200"/>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一覧用</a:t>
          </a:r>
        </a:p>
      </xdr:txBody>
    </xdr:sp>
    <xdr:clientData/>
  </xdr:twoCellAnchor>
  <xdr:twoCellAnchor>
    <xdr:from>
      <xdr:col>8</xdr:col>
      <xdr:colOff>0</xdr:colOff>
      <xdr:row>31</xdr:row>
      <xdr:rowOff>0</xdr:rowOff>
    </xdr:from>
    <xdr:to>
      <xdr:col>8</xdr:col>
      <xdr:colOff>0</xdr:colOff>
      <xdr:row>31</xdr:row>
      <xdr:rowOff>0</xdr:rowOff>
    </xdr:to>
    <xdr:sp>
      <xdr:nvSpPr>
        <xdr:cNvPr id="77" name="Line 16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8" name="Line 16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79" name="Line 16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0" name="Line 167"/>
        <xdr:cNvSpPr>
          <a:spLocks/>
        </xdr:cNvSpPr>
      </xdr:nvSpPr>
      <xdr:spPr>
        <a:xfrm flipV="1">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1" name="Line 16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2" name="Line 169"/>
        <xdr:cNvSpPr>
          <a:spLocks/>
        </xdr:cNvSpPr>
      </xdr:nvSpPr>
      <xdr:spPr>
        <a:xfrm flipH="1">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3" name="Line 170"/>
        <xdr:cNvSpPr>
          <a:spLocks/>
        </xdr:cNvSpPr>
      </xdr:nvSpPr>
      <xdr:spPr>
        <a:xfrm flipH="1">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4" name="Line 171"/>
        <xdr:cNvSpPr>
          <a:spLocks/>
        </xdr:cNvSpPr>
      </xdr:nvSpPr>
      <xdr:spPr>
        <a:xfrm flipV="1">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5" name="Line 17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6" name="Line 17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7" name="Line 17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8" name="Line 17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89" name="Line 17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0" name="Line 17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1" name="Line 17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2" name="Line 18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3" name="Line 18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4" name="Line 18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5" name="Line 18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6" name="Line 18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7" name="Line 18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8" name="Line 18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99" name="Line 18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0" name="Line 18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1" name="Line 18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2" name="Line 19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3" name="Line 19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4" name="Line 19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5" name="Line 19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6" name="Line 19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7" name="Line 19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8" name="Line 19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09" name="Line 19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0" name="Line 19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1" name="Line 19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2" name="Line 20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3" name="Line 20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4" name="Line 20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5" name="Line 20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6" name="Line 20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7" name="Line 20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8" name="Line 20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19" name="Line 20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0" name="Line 20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1" name="Line 20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2" name="Line 21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3" name="Line 21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4" name="Line 21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5" name="Line 21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6" name="Line 21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7" name="Line 21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8" name="Line 21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29" name="Line 21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0" name="Line 21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1" name="Line 21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2" name="Line 22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3" name="Line 22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4" name="Line 22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5" name="Line 22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6" name="Line 22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7" name="Line 22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8" name="Line 22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39" name="Line 22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0" name="Line 22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1" name="Line 22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2" name="Line 23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3" name="Line 23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4" name="Line 23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5" name="Line 23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6" name="Line 23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7" name="Line 23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8" name="Line 23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49" name="Line 23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0" name="Line 238"/>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1" name="Line 23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2" name="Line 24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3" name="Line 24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4" name="Line 242"/>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5" name="Line 24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6" name="Line 244"/>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7" name="Line 245"/>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8" name="Line 246"/>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59" name="Line 247"/>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0" name="AutoShape 248"/>
        <xdr:cNvSpPr>
          <a:spLocks/>
        </xdr:cNvSpPr>
      </xdr:nvSpPr>
      <xdr:spPr>
        <a:xfrm>
          <a:off x="6581775" y="6172200"/>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一覧用</a:t>
          </a:r>
        </a:p>
      </xdr:txBody>
    </xdr:sp>
    <xdr:clientData/>
  </xdr:twoCellAnchor>
  <xdr:twoCellAnchor>
    <xdr:from>
      <xdr:col>8</xdr:col>
      <xdr:colOff>0</xdr:colOff>
      <xdr:row>31</xdr:row>
      <xdr:rowOff>0</xdr:rowOff>
    </xdr:from>
    <xdr:to>
      <xdr:col>8</xdr:col>
      <xdr:colOff>0</xdr:colOff>
      <xdr:row>31</xdr:row>
      <xdr:rowOff>0</xdr:rowOff>
    </xdr:to>
    <xdr:sp>
      <xdr:nvSpPr>
        <xdr:cNvPr id="161" name="Line 249"/>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2" name="Line 250"/>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3" name="Line 251"/>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4" name="Line 252"/>
        <xdr:cNvSpPr>
          <a:spLocks/>
        </xdr:cNvSpPr>
      </xdr:nvSpPr>
      <xdr:spPr>
        <a:xfrm flipV="1">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5" name="Line 253"/>
        <xdr:cNvSpPr>
          <a:spLocks/>
        </xdr:cNvSpPr>
      </xdr:nvSpPr>
      <xdr:spPr>
        <a:xfrm>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6" name="Line 254"/>
        <xdr:cNvSpPr>
          <a:spLocks/>
        </xdr:cNvSpPr>
      </xdr:nvSpPr>
      <xdr:spPr>
        <a:xfrm flipH="1">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7" name="Line 255"/>
        <xdr:cNvSpPr>
          <a:spLocks/>
        </xdr:cNvSpPr>
      </xdr:nvSpPr>
      <xdr:spPr>
        <a:xfrm flipH="1">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31</xdr:row>
      <xdr:rowOff>0</xdr:rowOff>
    </xdr:from>
    <xdr:to>
      <xdr:col>8</xdr:col>
      <xdr:colOff>0</xdr:colOff>
      <xdr:row>31</xdr:row>
      <xdr:rowOff>0</xdr:rowOff>
    </xdr:to>
    <xdr:sp>
      <xdr:nvSpPr>
        <xdr:cNvPr id="168" name="Line 256"/>
        <xdr:cNvSpPr>
          <a:spLocks/>
        </xdr:cNvSpPr>
      </xdr:nvSpPr>
      <xdr:spPr>
        <a:xfrm flipV="1">
          <a:off x="6581775" y="617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22</xdr:row>
      <xdr:rowOff>0</xdr:rowOff>
    </xdr:from>
    <xdr:to>
      <xdr:col>8</xdr:col>
      <xdr:colOff>0</xdr:colOff>
      <xdr:row>22</xdr:row>
      <xdr:rowOff>0</xdr:rowOff>
    </xdr:to>
    <xdr:sp>
      <xdr:nvSpPr>
        <xdr:cNvPr id="1" name="Line 79"/>
        <xdr:cNvSpPr>
          <a:spLocks/>
        </xdr:cNvSpPr>
      </xdr:nvSpPr>
      <xdr:spPr>
        <a:xfrm>
          <a:off x="7381875"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25</xdr:row>
      <xdr:rowOff>0</xdr:rowOff>
    </xdr:from>
    <xdr:to>
      <xdr:col>8</xdr:col>
      <xdr:colOff>0</xdr:colOff>
      <xdr:row>25</xdr:row>
      <xdr:rowOff>0</xdr:rowOff>
    </xdr:to>
    <xdr:sp>
      <xdr:nvSpPr>
        <xdr:cNvPr id="2" name="Line 80"/>
        <xdr:cNvSpPr>
          <a:spLocks/>
        </xdr:cNvSpPr>
      </xdr:nvSpPr>
      <xdr:spPr>
        <a:xfrm>
          <a:off x="738187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22</xdr:row>
      <xdr:rowOff>0</xdr:rowOff>
    </xdr:from>
    <xdr:to>
      <xdr:col>8</xdr:col>
      <xdr:colOff>0</xdr:colOff>
      <xdr:row>22</xdr:row>
      <xdr:rowOff>0</xdr:rowOff>
    </xdr:to>
    <xdr:sp>
      <xdr:nvSpPr>
        <xdr:cNvPr id="3" name="Line 83"/>
        <xdr:cNvSpPr>
          <a:spLocks/>
        </xdr:cNvSpPr>
      </xdr:nvSpPr>
      <xdr:spPr>
        <a:xfrm flipH="1">
          <a:off x="7381875"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25</xdr:row>
      <xdr:rowOff>0</xdr:rowOff>
    </xdr:from>
    <xdr:to>
      <xdr:col>8</xdr:col>
      <xdr:colOff>0</xdr:colOff>
      <xdr:row>25</xdr:row>
      <xdr:rowOff>0</xdr:rowOff>
    </xdr:to>
    <xdr:sp>
      <xdr:nvSpPr>
        <xdr:cNvPr id="4" name="Line 84"/>
        <xdr:cNvSpPr>
          <a:spLocks/>
        </xdr:cNvSpPr>
      </xdr:nvSpPr>
      <xdr:spPr>
        <a:xfrm flipH="1">
          <a:off x="738187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5" name="Line 8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6" name="Line 8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7" name="Line 9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8" name="Line 9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9" name="Line 9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0" name="Line 9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1" name="Line 9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2" name="Line 9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3" name="Line 9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4" name="Line 9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5" name="Line 9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6" name="Line 9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7" name="Line 10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8" name="Line 10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9" name="Line 10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20" name="Line 10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21" name="Line 10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22" name="Line 10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23" name="Line 10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24" name="Line 10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25" name="Line 10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26" name="Line 10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27" name="Line 11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28" name="Line 11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29" name="Line 11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30" name="Line 11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31" name="Line 11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32" name="Line 11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33" name="Line 11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34" name="Line 11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35" name="Line 11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36" name="Line 11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37" name="Line 12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38" name="Line 12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39" name="Line 12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40" name="Line 12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41" name="Line 12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42" name="Line 12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43" name="Line 12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44" name="Line 12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45" name="Line 12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46" name="Line 12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47" name="Line 13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48" name="Line 13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49" name="Line 13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50" name="Line 13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51" name="Line 13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52" name="Line 13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53" name="Line 13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54" name="Line 13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55" name="Line 13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56" name="Line 13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57" name="Line 14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58" name="Line 14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59" name="Line 14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60" name="Line 14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61" name="Line 14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62" name="Line 14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63" name="Line 14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64" name="Line 14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65" name="Line 14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66" name="Line 14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67" name="Line 15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68" name="Line 15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69" name="Line 15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70" name="Line 15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71" name="Line 15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72" name="Line 15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73" name="Line 15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74" name="Line 15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75" name="Line 15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76" name="Line 15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77" name="Line 16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78" name="Line 16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79" name="Line 16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80" name="AutoShape 163"/>
        <xdr:cNvSpPr>
          <a:spLocks/>
        </xdr:cNvSpPr>
      </xdr:nvSpPr>
      <xdr:spPr>
        <a:xfrm>
          <a:off x="7381875" y="863917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一覧用</a:t>
          </a:r>
        </a:p>
      </xdr:txBody>
    </xdr:sp>
    <xdr:clientData/>
  </xdr:twoCellAnchor>
  <xdr:twoCellAnchor>
    <xdr:from>
      <xdr:col>8</xdr:col>
      <xdr:colOff>0</xdr:colOff>
      <xdr:row>39</xdr:row>
      <xdr:rowOff>0</xdr:rowOff>
    </xdr:from>
    <xdr:to>
      <xdr:col>8</xdr:col>
      <xdr:colOff>0</xdr:colOff>
      <xdr:row>39</xdr:row>
      <xdr:rowOff>0</xdr:rowOff>
    </xdr:to>
    <xdr:sp>
      <xdr:nvSpPr>
        <xdr:cNvPr id="81" name="Line 16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82" name="Line 16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83" name="Line 16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84" name="Line 167"/>
        <xdr:cNvSpPr>
          <a:spLocks/>
        </xdr:cNvSpPr>
      </xdr:nvSpPr>
      <xdr:spPr>
        <a:xfrm flipV="1">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85" name="Line 16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86" name="Line 169"/>
        <xdr:cNvSpPr>
          <a:spLocks/>
        </xdr:cNvSpPr>
      </xdr:nvSpPr>
      <xdr:spPr>
        <a:xfrm flipH="1">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87" name="Line 170"/>
        <xdr:cNvSpPr>
          <a:spLocks/>
        </xdr:cNvSpPr>
      </xdr:nvSpPr>
      <xdr:spPr>
        <a:xfrm flipH="1">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88" name="Line 171"/>
        <xdr:cNvSpPr>
          <a:spLocks/>
        </xdr:cNvSpPr>
      </xdr:nvSpPr>
      <xdr:spPr>
        <a:xfrm flipV="1">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89" name="Line 17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90" name="Line 17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91" name="Line 17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92" name="Line 17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93" name="Line 17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94" name="Line 17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95" name="Line 17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96" name="Line 18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97" name="Line 18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98" name="Line 18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99" name="Line 18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00" name="Line 18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01" name="Line 18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02" name="Line 18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03" name="Line 18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04" name="Line 18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05" name="Line 18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06" name="Line 19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07" name="Line 19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08" name="Line 19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09" name="Line 19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10" name="Line 19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11" name="Line 19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12" name="Line 19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13" name="Line 19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14" name="Line 19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15" name="Line 19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16" name="Line 20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17" name="Line 20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18" name="Line 20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19" name="Line 20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20" name="Line 20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21" name="Line 20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22" name="Line 20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23" name="Line 20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24" name="Line 20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25" name="Line 20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26" name="Line 21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27" name="Line 21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28" name="Line 21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29" name="Line 21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30" name="Line 21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31" name="Line 21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32" name="Line 21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33" name="Line 21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34" name="Line 21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35" name="Line 21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36" name="Line 22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37" name="Line 22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38" name="Line 22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39" name="Line 22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40" name="Line 22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41" name="Line 22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42" name="Line 22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43" name="Line 22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44" name="Line 22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45" name="Line 22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46" name="Line 23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47" name="Line 23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48" name="Line 23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49" name="Line 23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50" name="Line 23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51" name="Line 23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52" name="Line 23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53" name="Line 23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54" name="Line 238"/>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55" name="Line 23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56" name="Line 24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57" name="Line 24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58" name="Line 242"/>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59" name="Line 24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60" name="Line 244"/>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61" name="Line 245"/>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62" name="Line 246"/>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63" name="Line 247"/>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64" name="AutoShape 248"/>
        <xdr:cNvSpPr>
          <a:spLocks/>
        </xdr:cNvSpPr>
      </xdr:nvSpPr>
      <xdr:spPr>
        <a:xfrm>
          <a:off x="7381875" y="863917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一覧用</a:t>
          </a:r>
        </a:p>
      </xdr:txBody>
    </xdr:sp>
    <xdr:clientData/>
  </xdr:twoCellAnchor>
  <xdr:twoCellAnchor>
    <xdr:from>
      <xdr:col>8</xdr:col>
      <xdr:colOff>0</xdr:colOff>
      <xdr:row>39</xdr:row>
      <xdr:rowOff>0</xdr:rowOff>
    </xdr:from>
    <xdr:to>
      <xdr:col>8</xdr:col>
      <xdr:colOff>0</xdr:colOff>
      <xdr:row>39</xdr:row>
      <xdr:rowOff>0</xdr:rowOff>
    </xdr:to>
    <xdr:sp>
      <xdr:nvSpPr>
        <xdr:cNvPr id="165" name="Line 249"/>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66" name="Line 250"/>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67" name="Line 251"/>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68" name="Line 252"/>
        <xdr:cNvSpPr>
          <a:spLocks/>
        </xdr:cNvSpPr>
      </xdr:nvSpPr>
      <xdr:spPr>
        <a:xfrm flipV="1">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69" name="Line 253"/>
        <xdr:cNvSpPr>
          <a:spLocks/>
        </xdr:cNvSpPr>
      </xdr:nvSpPr>
      <xdr:spPr>
        <a:xfrm>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70" name="Line 254"/>
        <xdr:cNvSpPr>
          <a:spLocks/>
        </xdr:cNvSpPr>
      </xdr:nvSpPr>
      <xdr:spPr>
        <a:xfrm flipH="1">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71" name="Line 255"/>
        <xdr:cNvSpPr>
          <a:spLocks/>
        </xdr:cNvSpPr>
      </xdr:nvSpPr>
      <xdr:spPr>
        <a:xfrm flipH="1">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39</xdr:row>
      <xdr:rowOff>0</xdr:rowOff>
    </xdr:from>
    <xdr:to>
      <xdr:col>8</xdr:col>
      <xdr:colOff>0</xdr:colOff>
      <xdr:row>39</xdr:row>
      <xdr:rowOff>0</xdr:rowOff>
    </xdr:to>
    <xdr:sp>
      <xdr:nvSpPr>
        <xdr:cNvPr id="172" name="Line 256"/>
        <xdr:cNvSpPr>
          <a:spLocks/>
        </xdr:cNvSpPr>
      </xdr:nvSpPr>
      <xdr:spPr>
        <a:xfrm flipV="1">
          <a:off x="7381875"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73" name="Line 8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74" name="Line 8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75" name="Line 9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76" name="Line 9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77" name="Line 9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78" name="Line 9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79" name="Line 9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80" name="Line 9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81" name="Line 9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82" name="Line 9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83" name="Line 9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84" name="Line 9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85" name="Line 10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86" name="Line 10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87" name="Line 10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88" name="Line 10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89" name="Line 10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90" name="Line 10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91" name="Line 10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92" name="Line 10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93" name="Line 10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94" name="Line 10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95" name="Line 11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96" name="Line 11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97" name="Line 11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98" name="Line 11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199" name="Line 11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00" name="Line 11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01" name="Line 11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02" name="Line 11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03" name="Line 11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04" name="Line 11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05" name="Line 12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06" name="Line 12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07" name="Line 12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08" name="Line 12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09" name="Line 12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10" name="Line 12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11" name="Line 12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12" name="Line 12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13" name="Line 12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14" name="Line 12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15" name="Line 13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16" name="Line 13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17" name="Line 13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18" name="Line 13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19" name="Line 13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20" name="Line 13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21" name="Line 13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22" name="Line 13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23" name="Line 13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24" name="Line 13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25" name="Line 14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26" name="Line 14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27" name="Line 14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28" name="Line 14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29" name="Line 14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30" name="Line 14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31" name="Line 14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32" name="Line 14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33" name="Line 14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34" name="Line 14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35" name="Line 15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36" name="Line 15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37" name="Line 15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38" name="Line 15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39" name="Line 15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40" name="Line 15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41" name="Line 15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42" name="Line 15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43" name="Line 15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44" name="Line 15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45" name="Line 16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46" name="Line 16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47" name="Line 16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48" name="AutoShape 163"/>
        <xdr:cNvSpPr>
          <a:spLocks/>
        </xdr:cNvSpPr>
      </xdr:nvSpPr>
      <xdr:spPr>
        <a:xfrm>
          <a:off x="8124825" y="9734550"/>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一覧用</a:t>
          </a:r>
        </a:p>
      </xdr:txBody>
    </xdr:sp>
    <xdr:clientData/>
  </xdr:twoCellAnchor>
  <xdr:twoCellAnchor>
    <xdr:from>
      <xdr:col>9</xdr:col>
      <xdr:colOff>0</xdr:colOff>
      <xdr:row>44</xdr:row>
      <xdr:rowOff>0</xdr:rowOff>
    </xdr:from>
    <xdr:to>
      <xdr:col>9</xdr:col>
      <xdr:colOff>0</xdr:colOff>
      <xdr:row>44</xdr:row>
      <xdr:rowOff>0</xdr:rowOff>
    </xdr:to>
    <xdr:sp>
      <xdr:nvSpPr>
        <xdr:cNvPr id="249" name="Line 16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50" name="Line 16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51" name="Line 16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52" name="Line 167"/>
        <xdr:cNvSpPr>
          <a:spLocks/>
        </xdr:cNvSpPr>
      </xdr:nvSpPr>
      <xdr:spPr>
        <a:xfrm flipV="1">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53" name="Line 16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54" name="Line 169"/>
        <xdr:cNvSpPr>
          <a:spLocks/>
        </xdr:cNvSpPr>
      </xdr:nvSpPr>
      <xdr:spPr>
        <a:xfrm flipH="1">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55" name="Line 170"/>
        <xdr:cNvSpPr>
          <a:spLocks/>
        </xdr:cNvSpPr>
      </xdr:nvSpPr>
      <xdr:spPr>
        <a:xfrm flipH="1">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56" name="Line 171"/>
        <xdr:cNvSpPr>
          <a:spLocks/>
        </xdr:cNvSpPr>
      </xdr:nvSpPr>
      <xdr:spPr>
        <a:xfrm flipV="1">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57" name="Line 17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58" name="Line 17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59" name="Line 17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60" name="Line 17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61" name="Line 17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62" name="Line 17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63" name="Line 17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64" name="Line 18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65" name="Line 18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66" name="Line 18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67" name="Line 18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68" name="Line 18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69" name="Line 18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70" name="Line 18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71" name="Line 18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72" name="Line 18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73" name="Line 18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74" name="Line 19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75" name="Line 19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76" name="Line 19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77" name="Line 19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78" name="Line 19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79" name="Line 19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80" name="Line 19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81" name="Line 19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82" name="Line 19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83" name="Line 19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84" name="Line 20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85" name="Line 20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86" name="Line 20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87" name="Line 20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88" name="Line 20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89" name="Line 20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90" name="Line 20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91" name="Line 20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92" name="Line 20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93" name="Line 20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94" name="Line 21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95" name="Line 21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96" name="Line 21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97" name="Line 21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98" name="Line 21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299" name="Line 21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00" name="Line 21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01" name="Line 21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02" name="Line 21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03" name="Line 21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04" name="Line 22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05" name="Line 22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06" name="Line 22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07" name="Line 22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08" name="Line 22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09" name="Line 22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10" name="Line 22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11" name="Line 22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12" name="Line 22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13" name="Line 22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14" name="Line 23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15" name="Line 23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16" name="Line 23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17" name="Line 23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18" name="Line 23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19" name="Line 23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20" name="Line 23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21" name="Line 23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22" name="Line 238"/>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23" name="Line 23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24" name="Line 24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25" name="Line 24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26" name="Line 242"/>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27" name="Line 24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28" name="Line 244"/>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29" name="Line 245"/>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30" name="Line 246"/>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31" name="Line 247"/>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32" name="AutoShape 248"/>
        <xdr:cNvSpPr>
          <a:spLocks/>
        </xdr:cNvSpPr>
      </xdr:nvSpPr>
      <xdr:spPr>
        <a:xfrm>
          <a:off x="8124825" y="9734550"/>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一覧用</a:t>
          </a:r>
        </a:p>
      </xdr:txBody>
    </xdr:sp>
    <xdr:clientData/>
  </xdr:twoCellAnchor>
  <xdr:twoCellAnchor>
    <xdr:from>
      <xdr:col>9</xdr:col>
      <xdr:colOff>0</xdr:colOff>
      <xdr:row>44</xdr:row>
      <xdr:rowOff>0</xdr:rowOff>
    </xdr:from>
    <xdr:to>
      <xdr:col>9</xdr:col>
      <xdr:colOff>0</xdr:colOff>
      <xdr:row>44</xdr:row>
      <xdr:rowOff>0</xdr:rowOff>
    </xdr:to>
    <xdr:sp>
      <xdr:nvSpPr>
        <xdr:cNvPr id="333" name="Line 249"/>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34" name="Line 250"/>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35" name="Line 251"/>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36" name="Line 252"/>
        <xdr:cNvSpPr>
          <a:spLocks/>
        </xdr:cNvSpPr>
      </xdr:nvSpPr>
      <xdr:spPr>
        <a:xfrm flipV="1">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37" name="Line 253"/>
        <xdr:cNvSpPr>
          <a:spLocks/>
        </xdr:cNvSpPr>
      </xdr:nvSpPr>
      <xdr:spPr>
        <a:xfrm>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38" name="Line 254"/>
        <xdr:cNvSpPr>
          <a:spLocks/>
        </xdr:cNvSpPr>
      </xdr:nvSpPr>
      <xdr:spPr>
        <a:xfrm flipH="1">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39" name="Line 255"/>
        <xdr:cNvSpPr>
          <a:spLocks/>
        </xdr:cNvSpPr>
      </xdr:nvSpPr>
      <xdr:spPr>
        <a:xfrm flipH="1">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44</xdr:row>
      <xdr:rowOff>0</xdr:rowOff>
    </xdr:from>
    <xdr:to>
      <xdr:col>9</xdr:col>
      <xdr:colOff>0</xdr:colOff>
      <xdr:row>44</xdr:row>
      <xdr:rowOff>0</xdr:rowOff>
    </xdr:to>
    <xdr:sp>
      <xdr:nvSpPr>
        <xdr:cNvPr id="340" name="Line 256"/>
        <xdr:cNvSpPr>
          <a:spLocks/>
        </xdr:cNvSpPr>
      </xdr:nvSpPr>
      <xdr:spPr>
        <a:xfrm flipV="1">
          <a:off x="8124825" y="973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inkstation6\l&#65353;&#65358;&#65355;6\&#25552;&#20986;&#26360;&#39006;&#27096;&#24335;&#65288;H27.3)\&#26032;&#12375;&#12356;&#12501;&#12457;&#12523;&#12480;&#12540;\&#22996;&#35351;&#36009;&#22770;&#31934;&#31639;&#26360;(&#35352;&#36617;&#2036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精算書"/>
    </sheetNames>
    <definedNames>
      <definedName name="材積販売額クリア"/>
      <definedName name="材積販売額クリアP2"/>
      <definedName name="材積販売額クリアP3"/>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M37"/>
  <sheetViews>
    <sheetView showZeros="0" zoomScale="70" zoomScaleNormal="70" zoomScaleSheetLayoutView="70" zoomScalePageLayoutView="55" workbookViewId="0" topLeftCell="A1">
      <selection activeCell="L34" sqref="L34"/>
    </sheetView>
  </sheetViews>
  <sheetFormatPr defaultColWidth="9.00390625" defaultRowHeight="13.5"/>
  <cols>
    <col min="1" max="1" width="9.00390625" style="1" customWidth="1"/>
    <col min="2" max="2" width="1.625" style="1" customWidth="1"/>
    <col min="3" max="3" width="12.125" style="1" customWidth="1"/>
    <col min="4" max="6" width="13.625" style="1" customWidth="1"/>
    <col min="7" max="7" width="12.625" style="1" customWidth="1"/>
    <col min="8" max="10" width="13.625" style="1" customWidth="1"/>
    <col min="11" max="11" width="12.625" style="1" customWidth="1"/>
    <col min="12" max="12" width="13.625" style="1" customWidth="1"/>
    <col min="13" max="13" width="12.625" style="1" customWidth="1"/>
    <col min="14" max="16384" width="9.00390625" style="1" customWidth="1"/>
  </cols>
  <sheetData>
    <row r="3" spans="2:8" ht="15" customHeight="1">
      <c r="B3" s="132" t="s">
        <v>31</v>
      </c>
      <c r="C3" s="132"/>
      <c r="D3" s="132"/>
      <c r="E3" s="132"/>
      <c r="F3" s="132"/>
      <c r="G3" s="132"/>
      <c r="H3" s="132"/>
    </row>
    <row r="4" spans="2:13" ht="15" customHeight="1">
      <c r="B4" s="132"/>
      <c r="C4" s="132"/>
      <c r="D4" s="132"/>
      <c r="E4" s="132"/>
      <c r="F4" s="132"/>
      <c r="G4" s="132"/>
      <c r="H4" s="132"/>
      <c r="I4" s="133" t="s">
        <v>48</v>
      </c>
      <c r="J4" s="134" t="s">
        <v>49</v>
      </c>
      <c r="K4" s="136" t="s">
        <v>50</v>
      </c>
      <c r="L4" s="137"/>
      <c r="M4" s="123" t="s">
        <v>51</v>
      </c>
    </row>
    <row r="5" spans="2:13" ht="16.5" customHeight="1">
      <c r="B5" s="38" t="s">
        <v>17</v>
      </c>
      <c r="C5" s="39"/>
      <c r="D5" s="1" t="s">
        <v>18</v>
      </c>
      <c r="I5" s="133"/>
      <c r="J5" s="135"/>
      <c r="K5" s="14"/>
      <c r="L5" s="31"/>
      <c r="M5" s="124"/>
    </row>
    <row r="6" spans="2:13" ht="17.25" customHeight="1">
      <c r="B6" s="38" t="s">
        <v>19</v>
      </c>
      <c r="C6" s="39"/>
      <c r="D6" s="1" t="s">
        <v>20</v>
      </c>
      <c r="I6" s="81"/>
      <c r="J6" s="83"/>
      <c r="K6" s="84"/>
      <c r="L6" s="82"/>
      <c r="M6" s="81"/>
    </row>
    <row r="7" spans="2:9" ht="17.25" customHeight="1">
      <c r="B7" s="1" t="s">
        <v>15</v>
      </c>
      <c r="H7" s="42"/>
      <c r="I7" s="2"/>
    </row>
    <row r="8" spans="2:13" ht="15" customHeight="1">
      <c r="B8" s="127"/>
      <c r="C8" s="125" t="s">
        <v>3</v>
      </c>
      <c r="D8" s="129" t="s">
        <v>5</v>
      </c>
      <c r="E8" s="20" t="s">
        <v>6</v>
      </c>
      <c r="F8" s="20" t="s">
        <v>7</v>
      </c>
      <c r="G8" s="20" t="s">
        <v>8</v>
      </c>
      <c r="H8" s="21" t="s">
        <v>9</v>
      </c>
      <c r="I8" s="20" t="s">
        <v>1</v>
      </c>
      <c r="J8" s="20" t="s">
        <v>0</v>
      </c>
      <c r="K8" s="20" t="s">
        <v>2</v>
      </c>
      <c r="L8" s="131" t="s">
        <v>52</v>
      </c>
      <c r="M8" s="138" t="s">
        <v>12</v>
      </c>
    </row>
    <row r="9" spans="2:13" ht="15" customHeight="1">
      <c r="B9" s="128"/>
      <c r="C9" s="126"/>
      <c r="D9" s="130"/>
      <c r="E9" s="27" t="s">
        <v>21</v>
      </c>
      <c r="F9" s="27" t="s">
        <v>10</v>
      </c>
      <c r="G9" s="27" t="s">
        <v>10</v>
      </c>
      <c r="H9" s="28" t="s">
        <v>10</v>
      </c>
      <c r="I9" s="30" t="s">
        <v>13</v>
      </c>
      <c r="J9" s="27" t="s">
        <v>23</v>
      </c>
      <c r="K9" s="30" t="s">
        <v>24</v>
      </c>
      <c r="L9" s="130"/>
      <c r="M9" s="139"/>
    </row>
    <row r="10" spans="2:13" ht="15" customHeight="1">
      <c r="B10" s="22"/>
      <c r="C10" s="40"/>
      <c r="D10" s="23"/>
      <c r="E10" s="24"/>
      <c r="F10" s="25"/>
      <c r="G10" s="25">
        <f>ROUNDDOWN(F10*0.05,0)</f>
        <v>0</v>
      </c>
      <c r="H10" s="26">
        <f>SUM(F10:G10)</f>
        <v>0</v>
      </c>
      <c r="I10" s="25"/>
      <c r="J10" s="25"/>
      <c r="K10" s="25"/>
      <c r="L10" s="25"/>
      <c r="M10" s="47"/>
    </row>
    <row r="11" spans="2:13" ht="15" customHeight="1">
      <c r="B11" s="22"/>
      <c r="C11" s="40"/>
      <c r="D11" s="23"/>
      <c r="E11" s="24"/>
      <c r="F11" s="25"/>
      <c r="G11" s="25"/>
      <c r="H11" s="26"/>
      <c r="I11" s="25"/>
      <c r="J11" s="25"/>
      <c r="K11" s="25"/>
      <c r="L11" s="25"/>
      <c r="M11" s="47"/>
    </row>
    <row r="12" spans="2:13" ht="15" customHeight="1">
      <c r="B12" s="22"/>
      <c r="C12" s="40"/>
      <c r="D12" s="23"/>
      <c r="E12" s="24"/>
      <c r="F12" s="25"/>
      <c r="G12" s="25"/>
      <c r="H12" s="26"/>
      <c r="I12" s="25"/>
      <c r="J12" s="25"/>
      <c r="K12" s="25"/>
      <c r="L12" s="25"/>
      <c r="M12" s="47"/>
    </row>
    <row r="13" spans="2:13" ht="15" customHeight="1">
      <c r="B13" s="18"/>
      <c r="C13" s="41"/>
      <c r="D13" s="10"/>
      <c r="E13" s="11"/>
      <c r="F13" s="12"/>
      <c r="G13" s="12">
        <f aca="true" t="shared" si="0" ref="G13:G20">ROUNDDOWN(F13*0.05,0)</f>
        <v>0</v>
      </c>
      <c r="H13" s="13">
        <f aca="true" t="shared" si="1" ref="H13:H20">SUM(F13:G13)</f>
        <v>0</v>
      </c>
      <c r="I13" s="12"/>
      <c r="J13" s="12"/>
      <c r="K13" s="12"/>
      <c r="L13" s="12"/>
      <c r="M13" s="48"/>
    </row>
    <row r="14" spans="2:13" ht="15" customHeight="1">
      <c r="B14" s="18"/>
      <c r="C14" s="41"/>
      <c r="D14" s="10"/>
      <c r="E14" s="11"/>
      <c r="F14" s="12"/>
      <c r="G14" s="12">
        <f t="shared" si="0"/>
        <v>0</v>
      </c>
      <c r="H14" s="13">
        <f t="shared" si="1"/>
        <v>0</v>
      </c>
      <c r="I14" s="12"/>
      <c r="J14" s="12"/>
      <c r="K14" s="12"/>
      <c r="L14" s="12"/>
      <c r="M14" s="48"/>
    </row>
    <row r="15" spans="2:13" ht="15" customHeight="1">
      <c r="B15" s="18"/>
      <c r="C15" s="41"/>
      <c r="D15" s="10"/>
      <c r="E15" s="11"/>
      <c r="F15" s="12"/>
      <c r="G15" s="12">
        <f t="shared" si="0"/>
        <v>0</v>
      </c>
      <c r="H15" s="13">
        <f t="shared" si="1"/>
        <v>0</v>
      </c>
      <c r="I15" s="12"/>
      <c r="J15" s="12"/>
      <c r="K15" s="12"/>
      <c r="L15" s="12"/>
      <c r="M15" s="48"/>
    </row>
    <row r="16" spans="2:13" ht="15" customHeight="1">
      <c r="B16" s="18"/>
      <c r="C16" s="41"/>
      <c r="D16" s="10"/>
      <c r="E16" s="11"/>
      <c r="F16" s="12"/>
      <c r="G16" s="12">
        <f t="shared" si="0"/>
        <v>0</v>
      </c>
      <c r="H16" s="13">
        <f t="shared" si="1"/>
        <v>0</v>
      </c>
      <c r="I16" s="12"/>
      <c r="J16" s="12"/>
      <c r="K16" s="12"/>
      <c r="L16" s="12"/>
      <c r="M16" s="48"/>
    </row>
    <row r="17" spans="2:13" ht="15" customHeight="1">
      <c r="B17" s="18"/>
      <c r="C17" s="41"/>
      <c r="D17" s="10"/>
      <c r="E17" s="11"/>
      <c r="F17" s="12"/>
      <c r="G17" s="12">
        <f t="shared" si="0"/>
        <v>0</v>
      </c>
      <c r="H17" s="13">
        <f t="shared" si="1"/>
        <v>0</v>
      </c>
      <c r="I17" s="12"/>
      <c r="J17" s="12"/>
      <c r="K17" s="12"/>
      <c r="L17" s="12"/>
      <c r="M17" s="48"/>
    </row>
    <row r="18" spans="2:13" ht="15" customHeight="1">
      <c r="B18" s="18"/>
      <c r="C18" s="41"/>
      <c r="D18" s="10"/>
      <c r="E18" s="11"/>
      <c r="F18" s="12"/>
      <c r="G18" s="12">
        <f t="shared" si="0"/>
        <v>0</v>
      </c>
      <c r="H18" s="13">
        <f t="shared" si="1"/>
        <v>0</v>
      </c>
      <c r="I18" s="12"/>
      <c r="J18" s="12"/>
      <c r="K18" s="12"/>
      <c r="L18" s="12"/>
      <c r="M18" s="48"/>
    </row>
    <row r="19" spans="2:13" ht="15" customHeight="1">
      <c r="B19" s="18"/>
      <c r="C19" s="41"/>
      <c r="D19" s="10"/>
      <c r="E19" s="11"/>
      <c r="F19" s="12"/>
      <c r="G19" s="12">
        <f t="shared" si="0"/>
        <v>0</v>
      </c>
      <c r="H19" s="13">
        <f t="shared" si="1"/>
        <v>0</v>
      </c>
      <c r="I19" s="12"/>
      <c r="J19" s="12"/>
      <c r="K19" s="12"/>
      <c r="L19" s="12"/>
      <c r="M19" s="48"/>
    </row>
    <row r="20" spans="2:13" ht="15" customHeight="1">
      <c r="B20" s="18"/>
      <c r="C20" s="41"/>
      <c r="D20" s="10"/>
      <c r="E20" s="11"/>
      <c r="F20" s="12"/>
      <c r="G20" s="12">
        <f t="shared" si="0"/>
        <v>0</v>
      </c>
      <c r="H20" s="13">
        <f t="shared" si="1"/>
        <v>0</v>
      </c>
      <c r="I20" s="12"/>
      <c r="J20" s="12"/>
      <c r="K20" s="12"/>
      <c r="L20" s="12"/>
      <c r="M20" s="48"/>
    </row>
    <row r="21" spans="2:13" ht="15" customHeight="1">
      <c r="B21" s="18"/>
      <c r="C21" s="41"/>
      <c r="D21" s="10"/>
      <c r="E21" s="11"/>
      <c r="F21" s="12"/>
      <c r="G21" s="12"/>
      <c r="H21" s="13"/>
      <c r="I21" s="12"/>
      <c r="J21" s="12"/>
      <c r="K21" s="12"/>
      <c r="L21" s="12"/>
      <c r="M21" s="48"/>
    </row>
    <row r="22" spans="2:13" ht="15" customHeight="1">
      <c r="B22" s="18"/>
      <c r="C22" s="41"/>
      <c r="D22" s="10"/>
      <c r="E22" s="11"/>
      <c r="F22" s="12"/>
      <c r="G22" s="12"/>
      <c r="H22" s="13"/>
      <c r="I22" s="12"/>
      <c r="J22" s="12"/>
      <c r="K22" s="12"/>
      <c r="L22" s="12"/>
      <c r="M22" s="48"/>
    </row>
    <row r="23" spans="2:13" ht="15" customHeight="1">
      <c r="B23" s="18"/>
      <c r="C23" s="41"/>
      <c r="D23" s="10"/>
      <c r="E23" s="11"/>
      <c r="F23" s="12"/>
      <c r="G23" s="12"/>
      <c r="H23" s="13"/>
      <c r="I23" s="12"/>
      <c r="J23" s="12"/>
      <c r="K23" s="12"/>
      <c r="L23" s="12"/>
      <c r="M23" s="48"/>
    </row>
    <row r="24" spans="2:13" ht="15" customHeight="1">
      <c r="B24" s="18"/>
      <c r="C24" s="41"/>
      <c r="D24" s="10"/>
      <c r="E24" s="11"/>
      <c r="F24" s="12"/>
      <c r="G24" s="12"/>
      <c r="H24" s="13"/>
      <c r="I24" s="12"/>
      <c r="J24" s="12"/>
      <c r="K24" s="12"/>
      <c r="L24" s="12"/>
      <c r="M24" s="48"/>
    </row>
    <row r="25" spans="2:13" ht="15" customHeight="1">
      <c r="B25" s="18"/>
      <c r="C25" s="41"/>
      <c r="D25" s="10"/>
      <c r="E25" s="11"/>
      <c r="F25" s="12"/>
      <c r="G25" s="12"/>
      <c r="H25" s="13"/>
      <c r="I25" s="12"/>
      <c r="J25" s="12"/>
      <c r="K25" s="12"/>
      <c r="L25" s="12"/>
      <c r="M25" s="48"/>
    </row>
    <row r="26" spans="2:13" ht="15" customHeight="1">
      <c r="B26" s="18"/>
      <c r="C26" s="41"/>
      <c r="D26" s="10"/>
      <c r="E26" s="11"/>
      <c r="F26" s="12"/>
      <c r="G26" s="12"/>
      <c r="H26" s="13"/>
      <c r="I26" s="12"/>
      <c r="J26" s="12"/>
      <c r="K26" s="12"/>
      <c r="L26" s="12"/>
      <c r="M26" s="48"/>
    </row>
    <row r="27" spans="2:13" ht="15" customHeight="1">
      <c r="B27" s="18"/>
      <c r="C27" s="41"/>
      <c r="D27" s="10"/>
      <c r="E27" s="11"/>
      <c r="F27" s="12"/>
      <c r="G27" s="12"/>
      <c r="H27" s="13"/>
      <c r="I27" s="12"/>
      <c r="J27" s="12"/>
      <c r="K27" s="12"/>
      <c r="L27" s="12"/>
      <c r="M27" s="48"/>
    </row>
    <row r="28" spans="2:13" ht="15" customHeight="1">
      <c r="B28" s="18"/>
      <c r="C28" s="41"/>
      <c r="D28" s="10"/>
      <c r="E28" s="11"/>
      <c r="F28" s="12"/>
      <c r="G28" s="12"/>
      <c r="H28" s="13"/>
      <c r="I28" s="12"/>
      <c r="J28" s="12"/>
      <c r="K28" s="12"/>
      <c r="L28" s="12"/>
      <c r="M28" s="48"/>
    </row>
    <row r="29" spans="2:13" ht="15" customHeight="1">
      <c r="B29" s="18"/>
      <c r="C29" s="41"/>
      <c r="D29" s="10"/>
      <c r="E29" s="11"/>
      <c r="F29" s="12"/>
      <c r="G29" s="12"/>
      <c r="H29" s="13"/>
      <c r="I29" s="12"/>
      <c r="J29" s="12"/>
      <c r="K29" s="12"/>
      <c r="L29" s="12"/>
      <c r="M29" s="48"/>
    </row>
    <row r="30" spans="2:13" ht="15" customHeight="1">
      <c r="B30" s="19"/>
      <c r="C30" s="9" t="s">
        <v>4</v>
      </c>
      <c r="D30" s="14"/>
      <c r="E30" s="35">
        <f aca="true" t="shared" si="2" ref="E30:M30">SUM(E10:E29)</f>
        <v>0</v>
      </c>
      <c r="F30" s="15">
        <f t="shared" si="2"/>
        <v>0</v>
      </c>
      <c r="G30" s="16">
        <f t="shared" si="2"/>
        <v>0</v>
      </c>
      <c r="H30" s="17">
        <f t="shared" si="2"/>
        <v>0</v>
      </c>
      <c r="I30" s="15">
        <f t="shared" si="2"/>
        <v>0</v>
      </c>
      <c r="J30" s="15">
        <f t="shared" si="2"/>
        <v>0</v>
      </c>
      <c r="K30" s="15">
        <f t="shared" si="2"/>
        <v>0</v>
      </c>
      <c r="L30" s="15">
        <f t="shared" si="2"/>
        <v>0</v>
      </c>
      <c r="M30" s="80">
        <f t="shared" si="2"/>
        <v>0</v>
      </c>
    </row>
    <row r="31" ht="17.25" customHeight="1">
      <c r="E31" s="4"/>
    </row>
    <row r="32" ht="17.25" customHeight="1">
      <c r="C32" s="1" t="s">
        <v>38</v>
      </c>
    </row>
    <row r="33" ht="17.25" customHeight="1"/>
    <row r="34" spans="3:6" ht="17.25" customHeight="1">
      <c r="C34" s="1" t="s">
        <v>41</v>
      </c>
      <c r="F34" s="38"/>
    </row>
    <row r="35" ht="17.25" customHeight="1">
      <c r="F35" s="38" t="s">
        <v>39</v>
      </c>
    </row>
    <row r="36" ht="17.25" customHeight="1">
      <c r="F36" s="38"/>
    </row>
    <row r="37" ht="17.25" customHeight="1">
      <c r="F37" s="1" t="s">
        <v>40</v>
      </c>
    </row>
    <row r="38" ht="17.25" customHeight="1"/>
    <row r="39" ht="17.25" customHeight="1"/>
    <row r="40" ht="17.25" customHeight="1"/>
    <row r="41" ht="17.25" customHeight="1"/>
    <row r="42" ht="17.25" customHeight="1"/>
    <row r="43" ht="17.25" customHeight="1"/>
  </sheetData>
  <sheetProtection/>
  <mergeCells count="10">
    <mergeCell ref="M4:M5"/>
    <mergeCell ref="C8:C9"/>
    <mergeCell ref="B8:B9"/>
    <mergeCell ref="D8:D9"/>
    <mergeCell ref="L8:L9"/>
    <mergeCell ref="B3:H4"/>
    <mergeCell ref="I4:I5"/>
    <mergeCell ref="J4:J5"/>
    <mergeCell ref="K4:L4"/>
    <mergeCell ref="M8:M9"/>
  </mergeCells>
  <printOptions horizontalCentered="1"/>
  <pageMargins left="0.1968503937007874" right="0.1968503937007874" top="0.7874015748031497" bottom="0.7874015748031497" header="0.5118110236220472" footer="0.5118110236220472"/>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B3:M37"/>
  <sheetViews>
    <sheetView showZeros="0" zoomScale="70" zoomScaleNormal="70" zoomScaleSheetLayoutView="70" zoomScalePageLayoutView="55" workbookViewId="0" topLeftCell="A1">
      <selection activeCell="J23" sqref="J23"/>
    </sheetView>
  </sheetViews>
  <sheetFormatPr defaultColWidth="9.00390625" defaultRowHeight="13.5"/>
  <cols>
    <col min="1" max="1" width="9.00390625" style="1" customWidth="1"/>
    <col min="2" max="2" width="1.625" style="1" customWidth="1"/>
    <col min="3" max="3" width="11.625" style="1" customWidth="1"/>
    <col min="4" max="4" width="13.625" style="1" customWidth="1"/>
    <col min="5" max="5" width="12.125" style="1" customWidth="1"/>
    <col min="6" max="6" width="12.625" style="1" customWidth="1"/>
    <col min="7" max="7" width="12.125" style="1" customWidth="1"/>
    <col min="8" max="8" width="13.625" style="1" customWidth="1"/>
    <col min="9" max="9" width="13.125" style="1" customWidth="1"/>
    <col min="10" max="12" width="12.125" style="1" customWidth="1"/>
    <col min="13" max="13" width="14.625" style="1" bestFit="1" customWidth="1"/>
    <col min="14" max="16384" width="9.00390625" style="1" customWidth="1"/>
  </cols>
  <sheetData>
    <row r="3" spans="2:8" ht="30" customHeight="1">
      <c r="B3" s="140" t="s">
        <v>56</v>
      </c>
      <c r="C3" s="140"/>
      <c r="D3" s="140"/>
      <c r="E3" s="140"/>
      <c r="F3" s="140"/>
      <c r="G3" s="140"/>
      <c r="H3" s="140"/>
    </row>
    <row r="4" spans="2:13" ht="15" customHeight="1">
      <c r="B4" s="140"/>
      <c r="C4" s="140"/>
      <c r="D4" s="140"/>
      <c r="E4" s="140"/>
      <c r="F4" s="140"/>
      <c r="G4" s="140"/>
      <c r="H4" s="140"/>
      <c r="I4" s="133" t="s">
        <v>48</v>
      </c>
      <c r="J4" s="141" t="s">
        <v>49</v>
      </c>
      <c r="K4" s="136" t="s">
        <v>50</v>
      </c>
      <c r="L4" s="137"/>
      <c r="M4" s="123" t="s">
        <v>51</v>
      </c>
    </row>
    <row r="5" spans="2:13" ht="16.5" customHeight="1">
      <c r="B5" s="38" t="s">
        <v>17</v>
      </c>
      <c r="C5" s="39"/>
      <c r="D5" s="1" t="s">
        <v>54</v>
      </c>
      <c r="I5" s="133"/>
      <c r="J5" s="142"/>
      <c r="K5" s="14" t="s">
        <v>53</v>
      </c>
      <c r="L5" s="31"/>
      <c r="M5" s="124"/>
    </row>
    <row r="6" spans="2:13" ht="17.25" customHeight="1">
      <c r="B6" s="38" t="s">
        <v>19</v>
      </c>
      <c r="C6" s="39"/>
      <c r="D6" s="1" t="s">
        <v>55</v>
      </c>
      <c r="I6" s="85">
        <f>H30</f>
        <v>7016898</v>
      </c>
      <c r="J6" s="86">
        <f>L30</f>
        <v>1006898</v>
      </c>
      <c r="K6" s="87">
        <v>10000</v>
      </c>
      <c r="L6" s="97"/>
      <c r="M6" s="85">
        <f>I6-J6-K6</f>
        <v>6000000</v>
      </c>
    </row>
    <row r="7" spans="8:9" ht="17.25" customHeight="1">
      <c r="H7" s="42"/>
      <c r="I7" s="2"/>
    </row>
    <row r="8" spans="2:13" ht="15" customHeight="1">
      <c r="B8" s="127"/>
      <c r="C8" s="125" t="s">
        <v>3</v>
      </c>
      <c r="D8" s="129" t="s">
        <v>5</v>
      </c>
      <c r="E8" s="20" t="s">
        <v>6</v>
      </c>
      <c r="F8" s="20" t="s">
        <v>7</v>
      </c>
      <c r="G8" s="20" t="s">
        <v>8</v>
      </c>
      <c r="H8" s="21" t="s">
        <v>48</v>
      </c>
      <c r="I8" s="20" t="s">
        <v>1</v>
      </c>
      <c r="J8" s="20" t="s">
        <v>0</v>
      </c>
      <c r="K8" s="20" t="s">
        <v>2</v>
      </c>
      <c r="L8" s="96" t="s">
        <v>57</v>
      </c>
      <c r="M8" s="138" t="s">
        <v>12</v>
      </c>
    </row>
    <row r="9" spans="2:13" ht="15" customHeight="1">
      <c r="B9" s="128"/>
      <c r="C9" s="126"/>
      <c r="D9" s="130"/>
      <c r="E9" s="27" t="s">
        <v>21</v>
      </c>
      <c r="F9" s="27" t="s">
        <v>10</v>
      </c>
      <c r="G9" s="27" t="s">
        <v>10</v>
      </c>
      <c r="H9" s="28" t="s">
        <v>10</v>
      </c>
      <c r="I9" s="30" t="s">
        <v>10</v>
      </c>
      <c r="J9" s="27" t="s">
        <v>10</v>
      </c>
      <c r="K9" s="30" t="s">
        <v>10</v>
      </c>
      <c r="L9" s="27" t="s">
        <v>10</v>
      </c>
      <c r="M9" s="139"/>
    </row>
    <row r="10" spans="2:13" ht="15" customHeight="1">
      <c r="B10" s="22"/>
      <c r="C10" s="57">
        <v>42134</v>
      </c>
      <c r="D10" s="10" t="s">
        <v>27</v>
      </c>
      <c r="E10" s="66">
        <v>50</v>
      </c>
      <c r="F10" s="88">
        <f>E10*7000</f>
        <v>350000</v>
      </c>
      <c r="G10" s="88">
        <f aca="true" t="shared" si="0" ref="G10:G15">ROUNDDOWN(F10*0.08,0)</f>
        <v>28000</v>
      </c>
      <c r="H10" s="26">
        <f aca="true" t="shared" si="1" ref="H10:H15">F10+G10</f>
        <v>378000</v>
      </c>
      <c r="I10" s="89">
        <f aca="true" t="shared" si="2" ref="I10:I15">ROUNDDOWN(F10*0.065,0)</f>
        <v>22750</v>
      </c>
      <c r="J10" s="89">
        <f aca="true" t="shared" si="3" ref="J10:J15">ROUNDDOWN(E10*850,0)</f>
        <v>42500</v>
      </c>
      <c r="K10" s="89">
        <f aca="true" t="shared" si="4" ref="K10:K15">ROUNDDOWN((I10+J10)*0.08,0)</f>
        <v>5220</v>
      </c>
      <c r="L10" s="89">
        <f aca="true" t="shared" si="5" ref="L10:L15">SUM(I10:K10)</f>
        <v>70470</v>
      </c>
      <c r="M10" s="90"/>
    </row>
    <row r="11" spans="2:13" ht="15" customHeight="1">
      <c r="B11" s="22"/>
      <c r="C11" s="59">
        <v>42134</v>
      </c>
      <c r="D11" s="10" t="s">
        <v>27</v>
      </c>
      <c r="E11" s="67">
        <v>100</v>
      </c>
      <c r="F11" s="91">
        <f>E11*12000</f>
        <v>1200000</v>
      </c>
      <c r="G11" s="91">
        <f t="shared" si="0"/>
        <v>96000</v>
      </c>
      <c r="H11" s="13">
        <f t="shared" si="1"/>
        <v>1296000</v>
      </c>
      <c r="I11" s="89">
        <f t="shared" si="2"/>
        <v>78000</v>
      </c>
      <c r="J11" s="89">
        <f t="shared" si="3"/>
        <v>85000</v>
      </c>
      <c r="K11" s="89">
        <f t="shared" si="4"/>
        <v>13040</v>
      </c>
      <c r="L11" s="89">
        <f t="shared" si="5"/>
        <v>176040</v>
      </c>
      <c r="M11" s="90"/>
    </row>
    <row r="12" spans="2:13" ht="15" customHeight="1">
      <c r="B12" s="22"/>
      <c r="C12" s="61">
        <v>42144</v>
      </c>
      <c r="D12" s="10" t="s">
        <v>33</v>
      </c>
      <c r="E12" s="67">
        <v>70</v>
      </c>
      <c r="F12" s="91">
        <f>E12*9000</f>
        <v>630000</v>
      </c>
      <c r="G12" s="91">
        <f t="shared" si="0"/>
        <v>50400</v>
      </c>
      <c r="H12" s="13">
        <f t="shared" si="1"/>
        <v>680400</v>
      </c>
      <c r="I12" s="89">
        <f t="shared" si="2"/>
        <v>40950</v>
      </c>
      <c r="J12" s="89">
        <f t="shared" si="3"/>
        <v>59500</v>
      </c>
      <c r="K12" s="89">
        <f t="shared" si="4"/>
        <v>8036</v>
      </c>
      <c r="L12" s="89">
        <f t="shared" si="5"/>
        <v>108486</v>
      </c>
      <c r="M12" s="90"/>
    </row>
    <row r="13" spans="2:13" ht="15" customHeight="1">
      <c r="B13" s="18"/>
      <c r="C13" s="61">
        <v>42144</v>
      </c>
      <c r="D13" s="10" t="s">
        <v>33</v>
      </c>
      <c r="E13" s="67">
        <v>150</v>
      </c>
      <c r="F13" s="91">
        <f>E13*12000</f>
        <v>1800000</v>
      </c>
      <c r="G13" s="91">
        <f t="shared" si="0"/>
        <v>144000</v>
      </c>
      <c r="H13" s="13">
        <f t="shared" si="1"/>
        <v>1944000</v>
      </c>
      <c r="I13" s="92">
        <f t="shared" si="2"/>
        <v>117000</v>
      </c>
      <c r="J13" s="92">
        <f t="shared" si="3"/>
        <v>127500</v>
      </c>
      <c r="K13" s="92">
        <f t="shared" si="4"/>
        <v>19560</v>
      </c>
      <c r="L13" s="92">
        <f t="shared" si="5"/>
        <v>264060</v>
      </c>
      <c r="M13" s="93"/>
    </row>
    <row r="14" spans="2:13" ht="15" customHeight="1">
      <c r="B14" s="18"/>
      <c r="C14" s="61">
        <v>42226</v>
      </c>
      <c r="D14" s="10" t="s">
        <v>27</v>
      </c>
      <c r="E14" s="67">
        <v>80</v>
      </c>
      <c r="F14" s="91">
        <v>640000</v>
      </c>
      <c r="G14" s="91">
        <f t="shared" si="0"/>
        <v>51200</v>
      </c>
      <c r="H14" s="13">
        <f t="shared" si="1"/>
        <v>691200</v>
      </c>
      <c r="I14" s="92">
        <f t="shared" si="2"/>
        <v>41600</v>
      </c>
      <c r="J14" s="92">
        <f t="shared" si="3"/>
        <v>68000</v>
      </c>
      <c r="K14" s="92">
        <f t="shared" si="4"/>
        <v>8768</v>
      </c>
      <c r="L14" s="92">
        <f t="shared" si="5"/>
        <v>118368</v>
      </c>
      <c r="M14" s="93"/>
    </row>
    <row r="15" spans="2:13" ht="15" customHeight="1">
      <c r="B15" s="18"/>
      <c r="C15" s="61">
        <v>42226</v>
      </c>
      <c r="D15" s="10" t="s">
        <v>27</v>
      </c>
      <c r="E15" s="67">
        <v>150</v>
      </c>
      <c r="F15" s="91">
        <v>1877128</v>
      </c>
      <c r="G15" s="91">
        <f t="shared" si="0"/>
        <v>150170</v>
      </c>
      <c r="H15" s="13">
        <f t="shared" si="1"/>
        <v>2027298</v>
      </c>
      <c r="I15" s="92">
        <f t="shared" si="2"/>
        <v>122013</v>
      </c>
      <c r="J15" s="92">
        <f t="shared" si="3"/>
        <v>127500</v>
      </c>
      <c r="K15" s="92">
        <f t="shared" si="4"/>
        <v>19961</v>
      </c>
      <c r="L15" s="92">
        <f t="shared" si="5"/>
        <v>269474</v>
      </c>
      <c r="M15" s="93"/>
    </row>
    <row r="16" spans="2:13" ht="15" customHeight="1">
      <c r="B16" s="18"/>
      <c r="C16" s="41"/>
      <c r="D16" s="10"/>
      <c r="E16" s="11"/>
      <c r="F16" s="92"/>
      <c r="G16" s="92">
        <f>ROUNDDOWN(F16*0.05,0)</f>
        <v>0</v>
      </c>
      <c r="H16" s="13">
        <f>SUM(F16:G16)</f>
        <v>0</v>
      </c>
      <c r="I16" s="92"/>
      <c r="J16" s="92"/>
      <c r="K16" s="92"/>
      <c r="L16" s="92"/>
      <c r="M16" s="93"/>
    </row>
    <row r="17" spans="2:13" ht="15" customHeight="1">
      <c r="B17" s="18"/>
      <c r="C17" s="41"/>
      <c r="D17" s="10"/>
      <c r="E17" s="11"/>
      <c r="F17" s="92"/>
      <c r="G17" s="92">
        <f>ROUNDDOWN(F17*0.05,0)</f>
        <v>0</v>
      </c>
      <c r="H17" s="13">
        <f>SUM(F17:G17)</f>
        <v>0</v>
      </c>
      <c r="I17" s="92"/>
      <c r="J17" s="92"/>
      <c r="K17" s="92"/>
      <c r="L17" s="92"/>
      <c r="M17" s="93"/>
    </row>
    <row r="18" spans="2:13" ht="15" customHeight="1">
      <c r="B18" s="18"/>
      <c r="C18" s="41"/>
      <c r="D18" s="10"/>
      <c r="E18" s="11"/>
      <c r="F18" s="92"/>
      <c r="G18" s="92">
        <f>ROUNDDOWN(F18*0.05,0)</f>
        <v>0</v>
      </c>
      <c r="H18" s="13">
        <f>SUM(F18:G18)</f>
        <v>0</v>
      </c>
      <c r="I18" s="92"/>
      <c r="J18" s="92"/>
      <c r="K18" s="92"/>
      <c r="L18" s="92"/>
      <c r="M18" s="93"/>
    </row>
    <row r="19" spans="2:13" ht="15" customHeight="1">
      <c r="B19" s="18"/>
      <c r="C19" s="41"/>
      <c r="D19" s="10"/>
      <c r="E19" s="11"/>
      <c r="F19" s="92"/>
      <c r="G19" s="92">
        <f>ROUNDDOWN(F19*0.05,0)</f>
        <v>0</v>
      </c>
      <c r="H19" s="13">
        <f>SUM(F19:G19)</f>
        <v>0</v>
      </c>
      <c r="I19" s="92"/>
      <c r="J19" s="92"/>
      <c r="K19" s="92"/>
      <c r="L19" s="92"/>
      <c r="M19" s="93"/>
    </row>
    <row r="20" spans="2:13" ht="15" customHeight="1">
      <c r="B20" s="18"/>
      <c r="C20" s="41"/>
      <c r="D20" s="10"/>
      <c r="E20" s="11"/>
      <c r="F20" s="92"/>
      <c r="G20" s="92">
        <f>ROUNDDOWN(F20*0.05,0)</f>
        <v>0</v>
      </c>
      <c r="H20" s="13">
        <f>SUM(F20:G20)</f>
        <v>0</v>
      </c>
      <c r="I20" s="92"/>
      <c r="J20" s="92"/>
      <c r="K20" s="92"/>
      <c r="L20" s="92"/>
      <c r="M20" s="93"/>
    </row>
    <row r="21" spans="2:13" ht="15" customHeight="1">
      <c r="B21" s="18"/>
      <c r="C21" s="41"/>
      <c r="D21" s="10"/>
      <c r="E21" s="11"/>
      <c r="F21" s="92"/>
      <c r="G21" s="92"/>
      <c r="H21" s="13"/>
      <c r="I21" s="92"/>
      <c r="J21" s="92"/>
      <c r="K21" s="92"/>
      <c r="L21" s="92"/>
      <c r="M21" s="93"/>
    </row>
    <row r="22" spans="2:13" ht="15" customHeight="1">
      <c r="B22" s="18"/>
      <c r="C22" s="41"/>
      <c r="D22" s="10"/>
      <c r="E22" s="11"/>
      <c r="F22" s="92"/>
      <c r="G22" s="92"/>
      <c r="H22" s="13"/>
      <c r="I22" s="92"/>
      <c r="J22" s="92"/>
      <c r="K22" s="92"/>
      <c r="L22" s="92"/>
      <c r="M22" s="93"/>
    </row>
    <row r="23" spans="2:13" ht="15" customHeight="1">
      <c r="B23" s="18"/>
      <c r="C23" s="41"/>
      <c r="D23" s="10"/>
      <c r="E23" s="11"/>
      <c r="F23" s="92"/>
      <c r="G23" s="92"/>
      <c r="H23" s="13"/>
      <c r="I23" s="92"/>
      <c r="J23" s="92"/>
      <c r="K23" s="92"/>
      <c r="L23" s="92"/>
      <c r="M23" s="93"/>
    </row>
    <row r="24" spans="2:13" ht="15" customHeight="1">
      <c r="B24" s="18"/>
      <c r="C24" s="41"/>
      <c r="D24" s="10"/>
      <c r="E24" s="11"/>
      <c r="F24" s="92"/>
      <c r="G24" s="92"/>
      <c r="H24" s="13"/>
      <c r="I24" s="92"/>
      <c r="J24" s="92"/>
      <c r="K24" s="92"/>
      <c r="L24" s="92"/>
      <c r="M24" s="93"/>
    </row>
    <row r="25" spans="2:13" ht="15" customHeight="1">
      <c r="B25" s="18"/>
      <c r="C25" s="41"/>
      <c r="D25" s="10"/>
      <c r="E25" s="11"/>
      <c r="F25" s="92"/>
      <c r="G25" s="92"/>
      <c r="H25" s="13"/>
      <c r="I25" s="92"/>
      <c r="J25" s="92"/>
      <c r="K25" s="92"/>
      <c r="L25" s="92"/>
      <c r="M25" s="93"/>
    </row>
    <row r="26" spans="2:13" ht="15" customHeight="1">
      <c r="B26" s="18"/>
      <c r="C26" s="41"/>
      <c r="D26" s="10"/>
      <c r="E26" s="11"/>
      <c r="F26" s="92"/>
      <c r="G26" s="92"/>
      <c r="H26" s="13"/>
      <c r="I26" s="92"/>
      <c r="J26" s="92"/>
      <c r="K26" s="92"/>
      <c r="L26" s="92"/>
      <c r="M26" s="93"/>
    </row>
    <row r="27" spans="2:13" ht="15" customHeight="1">
      <c r="B27" s="18"/>
      <c r="C27" s="41"/>
      <c r="D27" s="10"/>
      <c r="E27" s="11"/>
      <c r="F27" s="92"/>
      <c r="G27" s="92"/>
      <c r="H27" s="13"/>
      <c r="I27" s="92"/>
      <c r="J27" s="92"/>
      <c r="K27" s="92"/>
      <c r="L27" s="92"/>
      <c r="M27" s="93"/>
    </row>
    <row r="28" spans="2:13" ht="15" customHeight="1">
      <c r="B28" s="18"/>
      <c r="C28" s="41"/>
      <c r="D28" s="10"/>
      <c r="E28" s="11"/>
      <c r="F28" s="92"/>
      <c r="G28" s="92"/>
      <c r="H28" s="13"/>
      <c r="I28" s="92"/>
      <c r="J28" s="92"/>
      <c r="K28" s="92"/>
      <c r="L28" s="92"/>
      <c r="M28" s="93"/>
    </row>
    <row r="29" spans="2:13" ht="15" customHeight="1">
      <c r="B29" s="18"/>
      <c r="C29" s="41"/>
      <c r="D29" s="10"/>
      <c r="E29" s="11"/>
      <c r="F29" s="92"/>
      <c r="G29" s="92"/>
      <c r="H29" s="13"/>
      <c r="I29" s="92"/>
      <c r="J29" s="92"/>
      <c r="K29" s="92"/>
      <c r="L29" s="92"/>
      <c r="M29" s="93"/>
    </row>
    <row r="30" spans="2:13" ht="15" customHeight="1">
      <c r="B30" s="19"/>
      <c r="C30" s="9" t="s">
        <v>4</v>
      </c>
      <c r="D30" s="14"/>
      <c r="E30" s="49">
        <f aca="true" t="shared" si="6" ref="E30:M30">SUM(E10:E29)</f>
        <v>600</v>
      </c>
      <c r="F30" s="94">
        <f t="shared" si="6"/>
        <v>6497128</v>
      </c>
      <c r="G30" s="16">
        <f t="shared" si="6"/>
        <v>519770</v>
      </c>
      <c r="H30" s="17">
        <f t="shared" si="6"/>
        <v>7016898</v>
      </c>
      <c r="I30" s="94">
        <f t="shared" si="6"/>
        <v>422313</v>
      </c>
      <c r="J30" s="94">
        <f t="shared" si="6"/>
        <v>510000</v>
      </c>
      <c r="K30" s="94">
        <f t="shared" si="6"/>
        <v>74585</v>
      </c>
      <c r="L30" s="94">
        <f t="shared" si="6"/>
        <v>1006898</v>
      </c>
      <c r="M30" s="95">
        <f t="shared" si="6"/>
        <v>0</v>
      </c>
    </row>
    <row r="31" ht="17.25" customHeight="1">
      <c r="E31" s="4"/>
    </row>
    <row r="32" ht="17.25" customHeight="1">
      <c r="C32" s="1" t="s">
        <v>38</v>
      </c>
    </row>
    <row r="33" ht="17.25" customHeight="1"/>
    <row r="34" spans="3:6" ht="17.25" customHeight="1">
      <c r="C34" s="1" t="s">
        <v>41</v>
      </c>
      <c r="F34" s="38"/>
    </row>
    <row r="35" ht="17.25" customHeight="1">
      <c r="F35" s="38" t="s">
        <v>39</v>
      </c>
    </row>
    <row r="36" ht="17.25" customHeight="1">
      <c r="F36" s="38"/>
    </row>
    <row r="37" ht="17.25" customHeight="1">
      <c r="F37" s="1" t="s">
        <v>40</v>
      </c>
    </row>
    <row r="38" ht="17.25" customHeight="1"/>
    <row r="39" ht="17.25" customHeight="1"/>
    <row r="40" ht="17.25" customHeight="1"/>
    <row r="41" ht="17.25" customHeight="1"/>
    <row r="42" ht="17.25" customHeight="1"/>
    <row r="43" ht="17.25" customHeight="1"/>
  </sheetData>
  <sheetProtection/>
  <mergeCells count="9">
    <mergeCell ref="B3:H4"/>
    <mergeCell ref="I4:I5"/>
    <mergeCell ref="J4:J5"/>
    <mergeCell ref="K4:L4"/>
    <mergeCell ref="M4:M5"/>
    <mergeCell ref="B8:B9"/>
    <mergeCell ref="C8:C9"/>
    <mergeCell ref="D8:D9"/>
    <mergeCell ref="M8:M9"/>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dimension ref="B3:K51"/>
  <sheetViews>
    <sheetView showZeros="0" view="pageBreakPreview" zoomScale="85" zoomScaleSheetLayoutView="85" workbookViewId="0" topLeftCell="A1">
      <selection activeCell="E8" sqref="E8"/>
    </sheetView>
  </sheetViews>
  <sheetFormatPr defaultColWidth="9.00390625" defaultRowHeight="13.5"/>
  <cols>
    <col min="1" max="1" width="9.00390625" style="1" customWidth="1"/>
    <col min="2" max="2" width="1.625" style="1" customWidth="1"/>
    <col min="3" max="3" width="12.625" style="1" customWidth="1"/>
    <col min="4" max="5" width="15.625" style="1" customWidth="1"/>
    <col min="6" max="8" width="14.125" style="1" customWidth="1"/>
    <col min="9" max="9" width="9.75390625" style="1" bestFit="1" customWidth="1"/>
    <col min="10" max="16384" width="9.00390625" style="1" customWidth="1"/>
  </cols>
  <sheetData>
    <row r="3" spans="2:9" ht="34.5" customHeight="1">
      <c r="B3" s="132" t="s">
        <v>31</v>
      </c>
      <c r="C3" s="132"/>
      <c r="D3" s="132"/>
      <c r="E3" s="132"/>
      <c r="F3" s="132"/>
      <c r="G3" s="132"/>
      <c r="H3" s="132"/>
      <c r="I3" s="46"/>
    </row>
    <row r="4" spans="2:6" ht="17.25" customHeight="1">
      <c r="B4" s="38" t="s">
        <v>25</v>
      </c>
      <c r="C4" s="39"/>
      <c r="D4" s="147" t="s">
        <v>30</v>
      </c>
      <c r="E4" s="147"/>
      <c r="F4" s="147"/>
    </row>
    <row r="5" spans="2:8" ht="17.25" customHeight="1">
      <c r="B5" s="38" t="s">
        <v>26</v>
      </c>
      <c r="C5" s="39"/>
      <c r="D5" s="147" t="s">
        <v>32</v>
      </c>
      <c r="E5" s="147"/>
      <c r="F5" s="147"/>
      <c r="G5" s="147"/>
      <c r="H5" s="147"/>
    </row>
    <row r="6" ht="17.25" customHeight="1">
      <c r="B6" s="1" t="s">
        <v>15</v>
      </c>
    </row>
    <row r="7" spans="2:8" ht="17.25" customHeight="1">
      <c r="B7" s="143"/>
      <c r="C7" s="125" t="s">
        <v>3</v>
      </c>
      <c r="D7" s="129" t="s">
        <v>5</v>
      </c>
      <c r="E7" s="20" t="s">
        <v>6</v>
      </c>
      <c r="F7" s="20" t="s">
        <v>7</v>
      </c>
      <c r="G7" s="20" t="s">
        <v>8</v>
      </c>
      <c r="H7" s="21" t="s">
        <v>9</v>
      </c>
    </row>
    <row r="8" spans="2:8" ht="17.25" customHeight="1">
      <c r="B8" s="144"/>
      <c r="C8" s="126"/>
      <c r="D8" s="130"/>
      <c r="E8" s="27" t="s">
        <v>58</v>
      </c>
      <c r="F8" s="27" t="s">
        <v>10</v>
      </c>
      <c r="G8" s="27" t="s">
        <v>10</v>
      </c>
      <c r="H8" s="28" t="s">
        <v>10</v>
      </c>
    </row>
    <row r="9" spans="2:11" ht="17.25" customHeight="1">
      <c r="B9" s="56"/>
      <c r="C9" s="57">
        <v>42134</v>
      </c>
      <c r="D9" s="10" t="s">
        <v>27</v>
      </c>
      <c r="E9" s="66">
        <v>50</v>
      </c>
      <c r="F9" s="68">
        <f>E9*7000</f>
        <v>350000</v>
      </c>
      <c r="G9" s="68">
        <f aca="true" t="shared" si="0" ref="G9:G14">ROUNDDOWN(F9*0.08,0)</f>
        <v>28000</v>
      </c>
      <c r="H9" s="69">
        <f>F9+G9</f>
        <v>378000</v>
      </c>
      <c r="K9" s="43"/>
    </row>
    <row r="10" spans="2:11" ht="17.25" customHeight="1">
      <c r="B10" s="58"/>
      <c r="C10" s="59">
        <v>42134</v>
      </c>
      <c r="D10" s="10" t="s">
        <v>27</v>
      </c>
      <c r="E10" s="67">
        <v>100</v>
      </c>
      <c r="F10" s="70">
        <f>E10*12000</f>
        <v>1200000</v>
      </c>
      <c r="G10" s="70">
        <f t="shared" si="0"/>
        <v>96000</v>
      </c>
      <c r="H10" s="71">
        <f aca="true" t="shared" si="1" ref="H10:H17">F10+G10</f>
        <v>1296000</v>
      </c>
      <c r="K10" s="43"/>
    </row>
    <row r="11" spans="2:11" ht="17.25" customHeight="1">
      <c r="B11" s="58"/>
      <c r="C11" s="61">
        <v>42144</v>
      </c>
      <c r="D11" s="10" t="s">
        <v>33</v>
      </c>
      <c r="E11" s="67">
        <v>70</v>
      </c>
      <c r="F11" s="70">
        <f>E11*9000</f>
        <v>630000</v>
      </c>
      <c r="G11" s="70">
        <f t="shared" si="0"/>
        <v>50400</v>
      </c>
      <c r="H11" s="71">
        <f t="shared" si="1"/>
        <v>680400</v>
      </c>
      <c r="K11" s="43"/>
    </row>
    <row r="12" spans="2:11" ht="17.25" customHeight="1">
      <c r="B12" s="58"/>
      <c r="C12" s="61">
        <v>42144</v>
      </c>
      <c r="D12" s="10" t="s">
        <v>33</v>
      </c>
      <c r="E12" s="67">
        <v>150</v>
      </c>
      <c r="F12" s="70">
        <f>E12*12000</f>
        <v>1800000</v>
      </c>
      <c r="G12" s="70">
        <f t="shared" si="0"/>
        <v>144000</v>
      </c>
      <c r="H12" s="71">
        <f t="shared" si="1"/>
        <v>1944000</v>
      </c>
      <c r="K12" s="43"/>
    </row>
    <row r="13" spans="2:8" ht="17.25" customHeight="1">
      <c r="B13" s="58"/>
      <c r="C13" s="61">
        <v>42226</v>
      </c>
      <c r="D13" s="10" t="s">
        <v>27</v>
      </c>
      <c r="E13" s="67">
        <v>80</v>
      </c>
      <c r="F13" s="70">
        <v>640000</v>
      </c>
      <c r="G13" s="70">
        <f t="shared" si="0"/>
        <v>51200</v>
      </c>
      <c r="H13" s="71">
        <f t="shared" si="1"/>
        <v>691200</v>
      </c>
    </row>
    <row r="14" spans="2:9" ht="17.25" customHeight="1">
      <c r="B14" s="58"/>
      <c r="C14" s="61">
        <v>42226</v>
      </c>
      <c r="D14" s="10" t="s">
        <v>27</v>
      </c>
      <c r="E14" s="67">
        <v>150</v>
      </c>
      <c r="F14" s="70">
        <v>1877128</v>
      </c>
      <c r="G14" s="70">
        <f t="shared" si="0"/>
        <v>150170</v>
      </c>
      <c r="H14" s="71">
        <f t="shared" si="1"/>
        <v>2027298</v>
      </c>
      <c r="I14" s="45">
        <f>G43</f>
        <v>6000000</v>
      </c>
    </row>
    <row r="15" spans="2:8" ht="17.25" customHeight="1">
      <c r="B15" s="58"/>
      <c r="C15" s="61"/>
      <c r="D15" s="10"/>
      <c r="E15" s="60"/>
      <c r="F15" s="70"/>
      <c r="G15" s="70">
        <f>ROUNDDOWN(F15*0.05,0)</f>
        <v>0</v>
      </c>
      <c r="H15" s="71">
        <f t="shared" si="1"/>
        <v>0</v>
      </c>
    </row>
    <row r="16" spans="2:8" ht="17.25" customHeight="1">
      <c r="B16" s="58"/>
      <c r="C16" s="61"/>
      <c r="D16" s="10"/>
      <c r="E16" s="60"/>
      <c r="F16" s="70"/>
      <c r="G16" s="70">
        <f>ROUNDDOWN(F16*0.05,0)</f>
        <v>0</v>
      </c>
      <c r="H16" s="71">
        <f t="shared" si="1"/>
        <v>0</v>
      </c>
    </row>
    <row r="17" spans="2:8" ht="17.25" customHeight="1">
      <c r="B17" s="58"/>
      <c r="C17" s="61"/>
      <c r="D17" s="10"/>
      <c r="E17" s="60"/>
      <c r="F17" s="70"/>
      <c r="G17" s="70">
        <f>ROUNDDOWN(F17*0.05,0)</f>
        <v>0</v>
      </c>
      <c r="H17" s="71">
        <f t="shared" si="1"/>
        <v>0</v>
      </c>
    </row>
    <row r="18" spans="2:8" ht="17.25" customHeight="1">
      <c r="B18" s="58"/>
      <c r="C18" s="61"/>
      <c r="D18" s="10"/>
      <c r="E18" s="60"/>
      <c r="F18" s="70"/>
      <c r="G18" s="70"/>
      <c r="H18" s="71"/>
    </row>
    <row r="19" spans="2:8" ht="17.25" customHeight="1">
      <c r="B19" s="19"/>
      <c r="C19" s="9" t="s">
        <v>4</v>
      </c>
      <c r="D19" s="14"/>
      <c r="E19" s="62">
        <f>SUM(E9:E18)</f>
        <v>600</v>
      </c>
      <c r="F19" s="72">
        <f>SUM(F9:F18)</f>
        <v>6497128</v>
      </c>
      <c r="G19" s="73">
        <f>SUM(G9:G18)</f>
        <v>519770</v>
      </c>
      <c r="H19" s="74">
        <f>SUM(H9:H18)</f>
        <v>7016898</v>
      </c>
    </row>
    <row r="20" spans="2:8" ht="17.25" customHeight="1">
      <c r="B20" s="5"/>
      <c r="C20" s="5"/>
      <c r="D20" s="5"/>
      <c r="E20" s="8"/>
      <c r="F20" s="63"/>
      <c r="G20" s="4"/>
      <c r="H20" s="4"/>
    </row>
    <row r="21" spans="2:8" ht="17.25" customHeight="1">
      <c r="B21" s="1" t="s">
        <v>16</v>
      </c>
      <c r="C21" s="2"/>
      <c r="H21" s="3"/>
    </row>
    <row r="22" spans="2:10" ht="17.25" customHeight="1">
      <c r="B22" s="127"/>
      <c r="C22" s="125" t="s">
        <v>3</v>
      </c>
      <c r="D22" s="20" t="s">
        <v>1</v>
      </c>
      <c r="E22" s="20" t="s">
        <v>0</v>
      </c>
      <c r="F22" s="20" t="s">
        <v>2</v>
      </c>
      <c r="G22" s="129" t="s">
        <v>11</v>
      </c>
      <c r="H22" s="138" t="s">
        <v>12</v>
      </c>
      <c r="J22" s="5"/>
    </row>
    <row r="23" spans="2:10" ht="17.25" customHeight="1">
      <c r="B23" s="128"/>
      <c r="C23" s="126"/>
      <c r="D23" s="64" t="s">
        <v>28</v>
      </c>
      <c r="E23" s="27" t="s">
        <v>42</v>
      </c>
      <c r="F23" s="64" t="s">
        <v>29</v>
      </c>
      <c r="G23" s="130"/>
      <c r="H23" s="139"/>
      <c r="J23" s="44"/>
    </row>
    <row r="24" spans="2:10" ht="17.25" customHeight="1">
      <c r="B24" s="22"/>
      <c r="C24" s="75">
        <f aca="true" t="shared" si="2" ref="C24:C30">C9</f>
        <v>42134</v>
      </c>
      <c r="D24" s="68">
        <f aca="true" t="shared" si="3" ref="D24:D29">ROUNDDOWN(F9*0.065,0)</f>
        <v>22750</v>
      </c>
      <c r="E24" s="68">
        <f aca="true" t="shared" si="4" ref="E24:E29">ROUNDDOWN(E9*850,0)</f>
        <v>42500</v>
      </c>
      <c r="F24" s="68">
        <f aca="true" t="shared" si="5" ref="F24:F29">ROUNDDOWN((D24+E24)*0.08,0)</f>
        <v>5220</v>
      </c>
      <c r="G24" s="68">
        <f>SUM(D24:F24)</f>
        <v>70470</v>
      </c>
      <c r="H24" s="26"/>
      <c r="J24" s="45"/>
    </row>
    <row r="25" spans="2:10" ht="17.25" customHeight="1">
      <c r="B25" s="18"/>
      <c r="C25" s="75">
        <f t="shared" si="2"/>
        <v>42134</v>
      </c>
      <c r="D25" s="70">
        <f t="shared" si="3"/>
        <v>78000</v>
      </c>
      <c r="E25" s="70">
        <f t="shared" si="4"/>
        <v>85000</v>
      </c>
      <c r="F25" s="70">
        <f t="shared" si="5"/>
        <v>13040</v>
      </c>
      <c r="G25" s="70">
        <f aca="true" t="shared" si="6" ref="G25:G30">SUM(D25:F25)</f>
        <v>176040</v>
      </c>
      <c r="H25" s="13"/>
      <c r="J25" s="45"/>
    </row>
    <row r="26" spans="2:8" ht="17.25" customHeight="1">
      <c r="B26" s="18"/>
      <c r="C26" s="75">
        <f t="shared" si="2"/>
        <v>42144</v>
      </c>
      <c r="D26" s="70">
        <f t="shared" si="3"/>
        <v>40950</v>
      </c>
      <c r="E26" s="70">
        <f t="shared" si="4"/>
        <v>59500</v>
      </c>
      <c r="F26" s="70">
        <f t="shared" si="5"/>
        <v>8036</v>
      </c>
      <c r="G26" s="70">
        <f t="shared" si="6"/>
        <v>108486</v>
      </c>
      <c r="H26" s="13"/>
    </row>
    <row r="27" spans="2:8" ht="17.25" customHeight="1">
      <c r="B27" s="18"/>
      <c r="C27" s="75">
        <f t="shared" si="2"/>
        <v>42144</v>
      </c>
      <c r="D27" s="70">
        <f t="shared" si="3"/>
        <v>117000</v>
      </c>
      <c r="E27" s="70">
        <f t="shared" si="4"/>
        <v>127500</v>
      </c>
      <c r="F27" s="70">
        <f t="shared" si="5"/>
        <v>19560</v>
      </c>
      <c r="G27" s="70">
        <f t="shared" si="6"/>
        <v>264060</v>
      </c>
      <c r="H27" s="13"/>
    </row>
    <row r="28" spans="2:8" ht="17.25" customHeight="1">
      <c r="B28" s="18"/>
      <c r="C28" s="75">
        <f t="shared" si="2"/>
        <v>42226</v>
      </c>
      <c r="D28" s="70">
        <f t="shared" si="3"/>
        <v>41600</v>
      </c>
      <c r="E28" s="70">
        <f t="shared" si="4"/>
        <v>68000</v>
      </c>
      <c r="F28" s="70">
        <f t="shared" si="5"/>
        <v>8768</v>
      </c>
      <c r="G28" s="70">
        <f t="shared" si="6"/>
        <v>118368</v>
      </c>
      <c r="H28" s="13"/>
    </row>
    <row r="29" spans="2:8" ht="17.25" customHeight="1">
      <c r="B29" s="18"/>
      <c r="C29" s="75">
        <f t="shared" si="2"/>
        <v>42226</v>
      </c>
      <c r="D29" s="70">
        <f t="shared" si="3"/>
        <v>122013</v>
      </c>
      <c r="E29" s="70">
        <f t="shared" si="4"/>
        <v>127500</v>
      </c>
      <c r="F29" s="70">
        <f t="shared" si="5"/>
        <v>19961</v>
      </c>
      <c r="G29" s="70">
        <f t="shared" si="6"/>
        <v>269474</v>
      </c>
      <c r="H29" s="13"/>
    </row>
    <row r="30" spans="2:8" ht="17.25" customHeight="1">
      <c r="B30" s="18"/>
      <c r="C30" s="41">
        <f t="shared" si="2"/>
        <v>0</v>
      </c>
      <c r="D30" s="70"/>
      <c r="E30" s="70"/>
      <c r="F30" s="70">
        <f>ROUNDDOWN(SUM(E30,D30)*0.05,0)</f>
        <v>0</v>
      </c>
      <c r="G30" s="70">
        <f t="shared" si="6"/>
        <v>0</v>
      </c>
      <c r="H30" s="13"/>
    </row>
    <row r="31" spans="2:8" ht="17.25" customHeight="1">
      <c r="B31" s="18"/>
      <c r="C31" s="41"/>
      <c r="D31" s="70"/>
      <c r="E31" s="70"/>
      <c r="F31" s="70"/>
      <c r="G31" s="70"/>
      <c r="H31" s="13"/>
    </row>
    <row r="32" spans="2:8" ht="17.25" customHeight="1">
      <c r="B32" s="18"/>
      <c r="C32" s="41"/>
      <c r="D32" s="70"/>
      <c r="E32" s="70"/>
      <c r="F32" s="70"/>
      <c r="G32" s="70"/>
      <c r="H32" s="13"/>
    </row>
    <row r="33" spans="2:8" ht="17.25" customHeight="1">
      <c r="B33" s="18"/>
      <c r="C33" s="41"/>
      <c r="D33" s="70"/>
      <c r="E33" s="70"/>
      <c r="F33" s="70"/>
      <c r="G33" s="70"/>
      <c r="H33" s="13"/>
    </row>
    <row r="34" spans="2:8" ht="17.25" customHeight="1">
      <c r="B34" s="18"/>
      <c r="C34" s="41"/>
      <c r="D34" s="70"/>
      <c r="E34" s="70"/>
      <c r="F34" s="70"/>
      <c r="G34" s="70"/>
      <c r="H34" s="13"/>
    </row>
    <row r="35" spans="2:8" ht="17.25" customHeight="1">
      <c r="B35" s="18"/>
      <c r="C35" s="41"/>
      <c r="D35" s="70"/>
      <c r="E35" s="70"/>
      <c r="F35" s="70"/>
      <c r="G35" s="70"/>
      <c r="H35" s="13"/>
    </row>
    <row r="36" spans="2:8" ht="17.25" customHeight="1">
      <c r="B36" s="19"/>
      <c r="C36" s="29" t="s">
        <v>4</v>
      </c>
      <c r="D36" s="72">
        <f>SUM(D24:D35)</f>
        <v>422313</v>
      </c>
      <c r="E36" s="72">
        <f>SUM(E24:E35)</f>
        <v>510000</v>
      </c>
      <c r="F36" s="72">
        <f>SUM(F24:F35)</f>
        <v>74585</v>
      </c>
      <c r="G36" s="72">
        <f>SUM(G24:G35)</f>
        <v>1006898</v>
      </c>
      <c r="H36" s="65"/>
    </row>
    <row r="37" spans="2:8" ht="17.25" customHeight="1">
      <c r="B37" s="1" t="s">
        <v>34</v>
      </c>
      <c r="C37" s="6"/>
      <c r="D37" s="7"/>
      <c r="E37" s="7"/>
      <c r="F37" s="7"/>
      <c r="G37" s="7"/>
      <c r="H37" s="4"/>
    </row>
    <row r="38" spans="2:8" ht="14.25">
      <c r="B38" s="145" t="s">
        <v>35</v>
      </c>
      <c r="C38" s="146"/>
      <c r="D38" s="54"/>
      <c r="E38" s="55"/>
      <c r="F38" s="33"/>
      <c r="G38" s="54" t="s">
        <v>36</v>
      </c>
      <c r="H38" s="34" t="s">
        <v>37</v>
      </c>
    </row>
    <row r="39" spans="2:8" ht="17.25" customHeight="1">
      <c r="B39" s="18"/>
      <c r="C39" s="41" t="s">
        <v>43</v>
      </c>
      <c r="D39" s="12"/>
      <c r="E39" s="12"/>
      <c r="F39" s="12"/>
      <c r="G39" s="76">
        <v>10000</v>
      </c>
      <c r="H39" s="13"/>
    </row>
    <row r="40" spans="2:8" ht="17.25" customHeight="1">
      <c r="B40" s="18"/>
      <c r="C40" s="41"/>
      <c r="D40" s="12"/>
      <c r="E40" s="12"/>
      <c r="F40" s="12"/>
      <c r="G40" s="76"/>
      <c r="H40" s="13"/>
    </row>
    <row r="41" spans="2:8" ht="17.25" customHeight="1">
      <c r="B41" s="19"/>
      <c r="C41" s="29" t="s">
        <v>4</v>
      </c>
      <c r="D41" s="15"/>
      <c r="E41" s="15"/>
      <c r="F41" s="15"/>
      <c r="G41" s="77">
        <f>SUM(G39:G40)</f>
        <v>10000</v>
      </c>
      <c r="H41" s="17"/>
    </row>
    <row r="42" spans="2:8" ht="17.25" customHeight="1">
      <c r="B42" s="50"/>
      <c r="C42" s="51"/>
      <c r="D42" s="52"/>
      <c r="E42" s="52"/>
      <c r="F42" s="52"/>
      <c r="G42" s="52"/>
      <c r="H42" s="53"/>
    </row>
    <row r="43" spans="2:8" ht="17.25" customHeight="1">
      <c r="B43" s="145" t="s">
        <v>14</v>
      </c>
      <c r="C43" s="146"/>
      <c r="D43" s="36">
        <f>H19</f>
        <v>7016898</v>
      </c>
      <c r="E43" s="79">
        <f>G36+G41</f>
        <v>1016898</v>
      </c>
      <c r="F43" s="32" t="s">
        <v>22</v>
      </c>
      <c r="G43" s="78">
        <f>D43-E43</f>
        <v>6000000</v>
      </c>
      <c r="H43" s="37" t="s">
        <v>10</v>
      </c>
    </row>
    <row r="44" ht="17.25" customHeight="1">
      <c r="F44" s="4"/>
    </row>
    <row r="45" ht="17.25" customHeight="1">
      <c r="C45" s="1" t="s">
        <v>38</v>
      </c>
    </row>
    <row r="46" ht="17.25" customHeight="1"/>
    <row r="47" spans="3:7" ht="17.25" customHeight="1">
      <c r="C47" s="1" t="s">
        <v>44</v>
      </c>
      <c r="G47" s="38"/>
    </row>
    <row r="48" ht="17.25" customHeight="1">
      <c r="G48" s="38"/>
    </row>
    <row r="49" spans="5:7" ht="17.25" customHeight="1">
      <c r="E49" s="3" t="s">
        <v>39</v>
      </c>
      <c r="F49" s="1" t="s">
        <v>45</v>
      </c>
      <c r="G49" s="38"/>
    </row>
    <row r="50" spans="5:7" ht="17.25" customHeight="1">
      <c r="E50" s="3"/>
      <c r="F50" s="1" t="s">
        <v>46</v>
      </c>
      <c r="G50" s="38"/>
    </row>
    <row r="51" spans="5:6" ht="17.25" customHeight="1">
      <c r="E51" s="3" t="s">
        <v>40</v>
      </c>
      <c r="F51" s="1" t="s">
        <v>47</v>
      </c>
    </row>
  </sheetData>
  <sheetProtection/>
  <mergeCells count="12">
    <mergeCell ref="B38:C38"/>
    <mergeCell ref="B43:C43"/>
    <mergeCell ref="G22:G23"/>
    <mergeCell ref="H22:H23"/>
    <mergeCell ref="D5:H5"/>
    <mergeCell ref="D4:F4"/>
    <mergeCell ref="B3:H3"/>
    <mergeCell ref="B7:B8"/>
    <mergeCell ref="C7:C8"/>
    <mergeCell ref="D7:D8"/>
    <mergeCell ref="B22:B23"/>
    <mergeCell ref="C22:C23"/>
  </mergeCells>
  <printOptions horizontalCentered="1"/>
  <pageMargins left="0.5905511811023623" right="0.5905511811023623" top="0.5905511811023623" bottom="0.3937007874015748" header="0.5118110236220472" footer="0.31496062992125984"/>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tabColor indexed="15"/>
  </sheetPr>
  <dimension ref="A1:L30"/>
  <sheetViews>
    <sheetView tabSelected="1" zoomScale="85" zoomScaleNormal="85" zoomScaleSheetLayoutView="85" zoomScalePageLayoutView="0" workbookViewId="0" topLeftCell="A1">
      <selection activeCell="B4" sqref="B4"/>
    </sheetView>
  </sheetViews>
  <sheetFormatPr defaultColWidth="9.00390625" defaultRowHeight="13.5"/>
  <cols>
    <col min="1" max="1" width="6.75390625" style="99" customWidth="1"/>
    <col min="2" max="2" width="28.50390625" style="99" customWidth="1"/>
    <col min="3" max="7" width="8.625" style="99" customWidth="1"/>
    <col min="8" max="8" width="10.75390625" style="99" customWidth="1"/>
    <col min="9" max="16384" width="9.00390625" style="99" customWidth="1"/>
  </cols>
  <sheetData>
    <row r="1" spans="1:8" ht="13.5">
      <c r="A1" s="98" t="s">
        <v>59</v>
      </c>
      <c r="B1" s="98"/>
      <c r="C1" s="98"/>
      <c r="D1" s="98"/>
      <c r="E1" s="98"/>
      <c r="F1" s="98"/>
      <c r="G1" s="98"/>
      <c r="H1" s="98"/>
    </row>
    <row r="2" spans="1:8" ht="41.25" customHeight="1">
      <c r="A2" s="148" t="s">
        <v>60</v>
      </c>
      <c r="B2" s="148"/>
      <c r="C2" s="148"/>
      <c r="D2" s="148"/>
      <c r="E2" s="148"/>
      <c r="F2" s="148"/>
      <c r="G2" s="148"/>
      <c r="H2" s="148"/>
    </row>
    <row r="3" spans="1:8" ht="29.25" customHeight="1">
      <c r="A3" s="100" t="s">
        <v>61</v>
      </c>
      <c r="B3" s="100" t="s">
        <v>79</v>
      </c>
      <c r="C3" s="101"/>
      <c r="D3" s="102"/>
      <c r="E3" s="102"/>
      <c r="F3" s="102"/>
      <c r="G3" s="102"/>
      <c r="H3" s="102"/>
    </row>
    <row r="4" spans="1:8" ht="29.25" customHeight="1">
      <c r="A4" s="100" t="s">
        <v>62</v>
      </c>
      <c r="B4" s="171"/>
      <c r="D4" s="149" t="s">
        <v>63</v>
      </c>
      <c r="E4" s="149"/>
      <c r="F4" s="149"/>
      <c r="G4" s="149"/>
      <c r="H4" s="149"/>
    </row>
    <row r="5" spans="1:8" ht="26.25" customHeight="1">
      <c r="A5" s="150" t="s">
        <v>64</v>
      </c>
      <c r="B5" s="151"/>
      <c r="C5" s="154" t="s">
        <v>65</v>
      </c>
      <c r="D5" s="155"/>
      <c r="E5" s="155"/>
      <c r="F5" s="155"/>
      <c r="G5" s="155"/>
      <c r="H5" s="156"/>
    </row>
    <row r="6" spans="1:8" ht="26.25" customHeight="1">
      <c r="A6" s="152"/>
      <c r="B6" s="153"/>
      <c r="C6" s="157" t="s">
        <v>66</v>
      </c>
      <c r="D6" s="158"/>
      <c r="E6" s="158"/>
      <c r="F6" s="158"/>
      <c r="G6" s="158"/>
      <c r="H6" s="159"/>
    </row>
    <row r="7" spans="1:8" ht="26.25" customHeight="1">
      <c r="A7" s="150" t="s">
        <v>67</v>
      </c>
      <c r="B7" s="151"/>
      <c r="C7" s="172"/>
      <c r="D7" s="172"/>
      <c r="E7" s="172"/>
      <c r="F7" s="172"/>
      <c r="G7" s="172"/>
      <c r="H7" s="172"/>
    </row>
    <row r="8" spans="1:12" ht="26.25" customHeight="1">
      <c r="A8" s="152"/>
      <c r="B8" s="153"/>
      <c r="C8" s="172"/>
      <c r="D8" s="172"/>
      <c r="E8" s="172"/>
      <c r="F8" s="172"/>
      <c r="G8" s="172"/>
      <c r="H8" s="172"/>
      <c r="K8" s="167"/>
      <c r="L8" s="167"/>
    </row>
    <row r="9" spans="1:8" ht="26.25" customHeight="1">
      <c r="A9" s="166" t="s">
        <v>68</v>
      </c>
      <c r="B9" s="166"/>
      <c r="C9" s="172"/>
      <c r="D9" s="172"/>
      <c r="E9" s="172"/>
      <c r="F9" s="172"/>
      <c r="G9" s="172"/>
      <c r="H9" s="172"/>
    </row>
    <row r="10" spans="1:8" ht="26.25" customHeight="1">
      <c r="A10" s="166"/>
      <c r="B10" s="166"/>
      <c r="C10" s="172"/>
      <c r="D10" s="172"/>
      <c r="E10" s="172"/>
      <c r="F10" s="172"/>
      <c r="G10" s="172"/>
      <c r="H10" s="172"/>
    </row>
    <row r="11" spans="1:8" ht="26.25" customHeight="1">
      <c r="A11" s="168" t="s">
        <v>69</v>
      </c>
      <c r="B11" s="166" t="s">
        <v>70</v>
      </c>
      <c r="C11" s="172"/>
      <c r="D11" s="172"/>
      <c r="E11" s="172"/>
      <c r="F11" s="172"/>
      <c r="G11" s="172"/>
      <c r="H11" s="172"/>
    </row>
    <row r="12" spans="1:8" ht="26.25" customHeight="1">
      <c r="A12" s="169"/>
      <c r="B12" s="166"/>
      <c r="C12" s="172"/>
      <c r="D12" s="172"/>
      <c r="E12" s="172"/>
      <c r="F12" s="172"/>
      <c r="G12" s="172"/>
      <c r="H12" s="172"/>
    </row>
    <row r="13" spans="1:8" ht="26.25" customHeight="1">
      <c r="A13" s="169"/>
      <c r="B13" s="166" t="s">
        <v>71</v>
      </c>
      <c r="C13" s="173"/>
      <c r="D13" s="172"/>
      <c r="E13" s="172"/>
      <c r="F13" s="172"/>
      <c r="G13" s="172"/>
      <c r="H13" s="172"/>
    </row>
    <row r="14" spans="1:8" ht="26.25" customHeight="1">
      <c r="A14" s="169"/>
      <c r="B14" s="166"/>
      <c r="C14" s="173"/>
      <c r="D14" s="172"/>
      <c r="E14" s="172"/>
      <c r="F14" s="172"/>
      <c r="G14" s="172"/>
      <c r="H14" s="172"/>
    </row>
    <row r="15" spans="1:8" ht="26.25" customHeight="1">
      <c r="A15" s="169"/>
      <c r="B15" s="166" t="s">
        <v>72</v>
      </c>
      <c r="C15" s="173"/>
      <c r="D15" s="172"/>
      <c r="E15" s="172"/>
      <c r="F15" s="172"/>
      <c r="G15" s="172"/>
      <c r="H15" s="172"/>
    </row>
    <row r="16" spans="1:8" ht="26.25" customHeight="1">
      <c r="A16" s="169"/>
      <c r="B16" s="166"/>
      <c r="C16" s="173"/>
      <c r="D16" s="172"/>
      <c r="E16" s="172"/>
      <c r="F16" s="172"/>
      <c r="G16" s="172"/>
      <c r="H16" s="172"/>
    </row>
    <row r="17" spans="1:8" ht="26.25" customHeight="1">
      <c r="A17" s="169"/>
      <c r="B17" s="166" t="s">
        <v>73</v>
      </c>
      <c r="C17" s="172"/>
      <c r="D17" s="172"/>
      <c r="E17" s="172"/>
      <c r="F17" s="172"/>
      <c r="G17" s="172"/>
      <c r="H17" s="172"/>
    </row>
    <row r="18" spans="1:8" ht="26.25" customHeight="1">
      <c r="A18" s="170"/>
      <c r="B18" s="166"/>
      <c r="C18" s="172"/>
      <c r="D18" s="172"/>
      <c r="E18" s="172"/>
      <c r="F18" s="172"/>
      <c r="G18" s="172"/>
      <c r="H18" s="172"/>
    </row>
    <row r="19" spans="1:8" ht="26.25" customHeight="1">
      <c r="A19" s="160" t="s">
        <v>74</v>
      </c>
      <c r="B19" s="161"/>
      <c r="C19" s="103"/>
      <c r="D19" s="104"/>
      <c r="E19" s="104"/>
      <c r="F19" s="104"/>
      <c r="G19" s="104"/>
      <c r="H19" s="105"/>
    </row>
    <row r="20" spans="1:8" ht="26.25" customHeight="1">
      <c r="A20" s="162"/>
      <c r="B20" s="163"/>
      <c r="C20" s="106"/>
      <c r="D20" s="107"/>
      <c r="E20" s="107"/>
      <c r="F20" s="107"/>
      <c r="G20" s="107"/>
      <c r="H20" s="108"/>
    </row>
    <row r="21" spans="1:8" ht="26.25" customHeight="1">
      <c r="A21" s="162"/>
      <c r="B21" s="163"/>
      <c r="C21" s="106"/>
      <c r="D21" s="107"/>
      <c r="E21" s="107"/>
      <c r="F21" s="107"/>
      <c r="G21" s="107"/>
      <c r="H21" s="108"/>
    </row>
    <row r="22" spans="1:8" ht="26.25" customHeight="1">
      <c r="A22" s="162"/>
      <c r="B22" s="163"/>
      <c r="C22" s="106"/>
      <c r="D22" s="107"/>
      <c r="E22" s="107"/>
      <c r="F22" s="107"/>
      <c r="G22" s="107"/>
      <c r="H22" s="108"/>
    </row>
    <row r="23" spans="1:8" ht="26.25" customHeight="1">
      <c r="A23" s="162"/>
      <c r="B23" s="163"/>
      <c r="C23" s="106"/>
      <c r="D23" s="107"/>
      <c r="E23" s="107"/>
      <c r="F23" s="107"/>
      <c r="G23" s="107"/>
      <c r="H23" s="108"/>
    </row>
    <row r="24" spans="1:8" ht="26.25" customHeight="1">
      <c r="A24" s="164"/>
      <c r="B24" s="165"/>
      <c r="C24" s="109"/>
      <c r="D24" s="110"/>
      <c r="E24" s="110"/>
      <c r="F24" s="110"/>
      <c r="G24" s="110"/>
      <c r="H24" s="111"/>
    </row>
    <row r="25" spans="1:8" ht="26.25" customHeight="1">
      <c r="A25" s="166" t="s">
        <v>75</v>
      </c>
      <c r="B25" s="166"/>
      <c r="C25" s="172"/>
      <c r="D25" s="172"/>
      <c r="E25" s="172"/>
      <c r="F25" s="172"/>
      <c r="G25" s="172"/>
      <c r="H25" s="172"/>
    </row>
    <row r="26" spans="1:8" ht="26.25" customHeight="1">
      <c r="A26" s="166"/>
      <c r="B26" s="166"/>
      <c r="C26" s="172"/>
      <c r="D26" s="172"/>
      <c r="E26" s="172"/>
      <c r="F26" s="172"/>
      <c r="G26" s="172"/>
      <c r="H26" s="172"/>
    </row>
    <row r="27" spans="1:8" ht="21.75" customHeight="1">
      <c r="A27" s="112"/>
      <c r="B27" s="112"/>
      <c r="C27" s="101"/>
      <c r="D27" s="101"/>
      <c r="E27" s="101"/>
      <c r="F27" s="101"/>
      <c r="G27" s="101"/>
      <c r="H27" s="101"/>
    </row>
    <row r="28" spans="1:8" ht="23.25" customHeight="1">
      <c r="A28" s="113" t="s">
        <v>76</v>
      </c>
      <c r="B28" s="114"/>
      <c r="C28" s="115"/>
      <c r="D28" s="115"/>
      <c r="E28" s="115"/>
      <c r="F28" s="115"/>
      <c r="G28" s="115"/>
      <c r="H28" s="116"/>
    </row>
    <row r="29" spans="1:8" ht="23.25" customHeight="1">
      <c r="A29" s="117" t="s">
        <v>77</v>
      </c>
      <c r="B29" s="118"/>
      <c r="C29" s="107"/>
      <c r="D29" s="107"/>
      <c r="E29" s="107"/>
      <c r="F29" s="107"/>
      <c r="G29" s="107"/>
      <c r="H29" s="119"/>
    </row>
    <row r="30" spans="1:8" ht="23.25" customHeight="1">
      <c r="A30" s="120" t="s">
        <v>78</v>
      </c>
      <c r="B30" s="121"/>
      <c r="C30" s="121"/>
      <c r="D30" s="121"/>
      <c r="E30" s="121"/>
      <c r="F30" s="121"/>
      <c r="G30" s="121"/>
      <c r="H30" s="122"/>
    </row>
  </sheetData>
  <sheetProtection/>
  <mergeCells count="22">
    <mergeCell ref="C13:H14"/>
    <mergeCell ref="B17:B18"/>
    <mergeCell ref="A19:B24"/>
    <mergeCell ref="B15:B16"/>
    <mergeCell ref="C15:H16"/>
    <mergeCell ref="A25:B26"/>
    <mergeCell ref="C25:H26"/>
    <mergeCell ref="K8:L8"/>
    <mergeCell ref="A9:B10"/>
    <mergeCell ref="C9:H10"/>
    <mergeCell ref="A11:A18"/>
    <mergeCell ref="B11:B12"/>
    <mergeCell ref="A2:H2"/>
    <mergeCell ref="D4:H4"/>
    <mergeCell ref="A5:B6"/>
    <mergeCell ref="C5:H5"/>
    <mergeCell ref="C6:H6"/>
    <mergeCell ref="C17:H18"/>
    <mergeCell ref="A7:B8"/>
    <mergeCell ref="C7:H8"/>
    <mergeCell ref="C11:H12"/>
    <mergeCell ref="B13:B14"/>
  </mergeCells>
  <printOptions horizontalCentered="1" verticalCentered="1"/>
  <pageMargins left="0.5905511811023623" right="0.3937007874015748" top="0.3937007874015748" bottom="0.1968503937007874" header="0.5118110236220472"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林業公社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dc:creator>
  <cp:keywords/>
  <dc:description/>
  <cp:lastModifiedBy>整備公社</cp:lastModifiedBy>
  <cp:lastPrinted>2015-06-30T23:45:53Z</cp:lastPrinted>
  <dcterms:created xsi:type="dcterms:W3CDTF">2000-08-30T02:18:39Z</dcterms:created>
  <dcterms:modified xsi:type="dcterms:W3CDTF">2015-07-07T06:27:00Z</dcterms:modified>
  <cp:category/>
  <cp:version/>
  <cp:contentType/>
  <cp:contentStatus/>
</cp:coreProperties>
</file>